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1,2'!$A$1:$Q$25</definedName>
    <definedName name="_xlnm.Print_Area" localSheetId="5">'CUADRO 1,3'!$A$1:$Q$29</definedName>
    <definedName name="_xlnm.Print_Area" localSheetId="6">'CUADRO 1,4'!$A$1:$Y$44</definedName>
    <definedName name="_xlnm.Print_Area" localSheetId="7">'CUADRO 1,5'!$A$3:$Y$45</definedName>
    <definedName name="_xlnm.Print_Area" localSheetId="9">'CUADRO 1,7'!$A$1:$Q$45</definedName>
    <definedName name="_xlnm.Print_Area" localSheetId="16">'CUADRO 1.10'!$A$1:$Z$69</definedName>
    <definedName name="_xlnm.Print_Area" localSheetId="17">'CUADRO 1.11'!$A$3:$Z$61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1.1A'!$A$1:$O$40</definedName>
    <definedName name="_xlnm.Print_Area" localSheetId="3">'CUADRO 1.1B'!$A$1:$O$40</definedName>
    <definedName name="_xlnm.Print_Area" localSheetId="8">'CUADRO 1.6'!$A$1:$R$60</definedName>
    <definedName name="_xlnm.Print_Area" localSheetId="10">'CUADRO 1.8'!$A$1:$Y$95</definedName>
    <definedName name="_xlnm.Print_Area" localSheetId="11">'CUADRO 1.8 B'!$A$3:$Y$56</definedName>
    <definedName name="_xlnm.Print_Area" localSheetId="12">'CUADRO 1.8 C'!$A$1:$Z$76</definedName>
    <definedName name="_xlnm.Print_Area" localSheetId="13">'CUADRO 1.9'!$A$1:$Y$63</definedName>
    <definedName name="_xlnm.Print_Area" localSheetId="14">'CUADRO 1.9 B'!$A$1:$Y$52</definedName>
    <definedName name="_xlnm.Print_Area" localSheetId="15">'CUADRO 1.9 C'!$A$1:$Z$83</definedName>
    <definedName name="_xlnm.Print_Area" localSheetId="0">'INDICE'!$A$1:$D$32</definedName>
    <definedName name="PAX_NACIONAL" localSheetId="5">'CUADRO 1,3'!$A$6:$N$26</definedName>
    <definedName name="PAX_NACIONAL" localSheetId="6">'CUADRO 1,4'!$A$6:$T$42</definedName>
    <definedName name="PAX_NACIONAL" localSheetId="7">'CUADRO 1,5'!$A$6:$T$43</definedName>
    <definedName name="PAX_NACIONAL" localSheetId="9">'CUADRO 1,7'!$A$6:$N$43</definedName>
    <definedName name="PAX_NACIONAL" localSheetId="16">'CUADRO 1.10'!$A$6:$U$65</definedName>
    <definedName name="PAX_NACIONAL" localSheetId="17">'CUADRO 1.11'!$A$6:$U$59</definedName>
    <definedName name="PAX_NACIONAL" localSheetId="18">'CUADRO 1.12'!$A$7:$U$21</definedName>
    <definedName name="PAX_NACIONAL" localSheetId="19">'CUADRO 1.13'!$A$6:$U$14</definedName>
    <definedName name="PAX_NACIONAL" localSheetId="8">'CUADRO 1.6'!$A$6:$N$58</definedName>
    <definedName name="PAX_NACIONAL" localSheetId="10">'CUADRO 1.8'!$A$6:$T$91</definedName>
    <definedName name="PAX_NACIONAL" localSheetId="11">'CUADRO 1.8 B'!$A$6:$T$53</definedName>
    <definedName name="PAX_NACIONAL" localSheetId="12">'CUADRO 1.8 C'!$A$6:$T$73</definedName>
    <definedName name="PAX_NACIONAL" localSheetId="13">'CUADRO 1.9'!$A$6:$T$59</definedName>
    <definedName name="PAX_NACIONAL" localSheetId="14">'CUADRO 1.9 B'!$A$6:$T$47</definedName>
    <definedName name="PAX_NACIONAL" localSheetId="15">'CUADRO 1.9 C'!$A$6:$T$78</definedName>
    <definedName name="PAX_NACIONAL">'CUADRO 1,2'!$A$6:$N$22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<sst xmlns="http://schemas.openxmlformats.org/spreadsheetml/2006/main" count="1625" uniqueCount="508">
  <si>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</si>
  <si>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</si>
  <si>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</si>
  <si>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</si>
  <si>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</si>
  <si>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</si>
  <si>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</si>
  <si>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</si>
  <si>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</si>
  <si>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</si>
  <si>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</si>
  <si>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</si>
  <si>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</si>
  <si>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</si>
  <si>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</si>
  <si>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</si>
  <si>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</si>
  <si>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</si>
  <si>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</si>
  <si>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</si>
  <si>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</si>
  <si>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</si>
  <si>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</si>
  <si>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</si>
  <si>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</si>
  <si>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</si>
  <si>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</si>
  <si>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</si>
  <si>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</si>
  <si>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</si>
  <si>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</si>
  <si>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</si>
  <si>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</si>
  <si>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</si>
  <si>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</si>
  <si>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</si>
  <si>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</si>
  <si>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</si>
  <si>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</si>
  <si>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</si>
  <si>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</si>
  <si>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</si>
  <si>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</si>
  <si>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</si>
  <si>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</si>
  <si>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</si>
  <si>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</si>
  <si>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</si>
  <si>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</si>
  <si>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</si>
  <si>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</si>
  <si>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</si>
  <si>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</si>
  <si>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</si>
  <si>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</si>
  <si>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</si>
  <si>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</si>
  <si>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</si>
  <si>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</si>
  <si>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</si>
  <si>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</si>
  <si>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</si>
  <si>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</si>
  <si>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</si>
  <si>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</si>
  <si>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</si>
  <si>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</si>
  <si>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</si>
  <si>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</si>
  <si>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</si>
  <si>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</si>
  <si>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</si>
  <si>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</si>
  <si>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</si>
  <si>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</si>
  <si>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</si>
  <si>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</si>
  <si>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</si>
  <si>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</si>
  <si>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</si>
  <si>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</si>
  <si>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</si>
  <si>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</si>
  <si>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</si>
  <si>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</si>
  <si>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</si>
  <si>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</si>
  <si>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</si>
  <si>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</si>
  <si>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</si>
  <si>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</si>
  <si>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</si>
  <si>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</si>
  <si>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</si>
  <si>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</si>
  <si>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</si>
  <si>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</si>
  <si>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</si>
  <si>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</si>
  <si>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</si>
  <si>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</si>
  <si>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</si>
  <si>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</si>
  <si>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</si>
  <si>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</si>
  <si>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</si>
  <si>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</si>
  <si>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</si>
  <si>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</si>
  <si>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</si>
  <si>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</si>
  <si>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</si>
  <si>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</si>
  <si>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</si>
  <si>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</si>
  <si>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</si>
  <si>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</si>
  <si>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</si>
  <si>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</si>
  <si>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</si>
  <si>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</si>
  <si>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</si>
  <si>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</si>
  <si>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</si>
  <si>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</si>
  <si>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</si>
  <si>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</si>
  <si>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</si>
  <si>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</si>
  <si>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</si>
  <si>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</si>
  <si>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</si>
  <si>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</si>
  <si>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</si>
  <si>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</si>
  <si>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</si>
  <si>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</si>
  <si>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</si>
  <si>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</si>
  <si>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</si>
  <si>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</si>
  <si>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</si>
  <si>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</si>
  <si>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Información provisional.</t>
  </si>
  <si>
    <t>Información provisional. *: Variación superior a 500%   **: Antes Aires.</t>
  </si>
  <si>
    <t xml:space="preserve">Información provisional.  </t>
  </si>
  <si>
    <t xml:space="preserve">Información provisional. *: Variación superior a 500%   . </t>
  </si>
  <si>
    <t>Fuente: Empresas Aéreas, Archivos Origen-Destino, Tráfico de Vuelos Charter, Tráfico de Aerotaixs.</t>
  </si>
  <si>
    <t>Mayo</t>
  </si>
  <si>
    <t>Origen-Destino:</t>
  </si>
  <si>
    <t>El archivo de origen-destino contiene los datos relativos a tráfico de pago de los pasajeros, carga y correo transportados entre todos los pares de ciudades en los cuales se presentó operación comercial, por parte de las empresas regulares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</si>
  <si>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Empresa</t>
  </si>
  <si>
    <t>Boletín Origen-Destino Julio 2015</t>
  </si>
  <si>
    <t>Ene- Jul 2014</t>
  </si>
  <si>
    <t>Ene- Jul 2015</t>
  </si>
  <si>
    <t>Jul 2015 - Jul 2014</t>
  </si>
  <si>
    <t>Ene - Jul 2015 / Ene - Jul 2014</t>
  </si>
  <si>
    <t>Julio 2015</t>
  </si>
  <si>
    <t>Julio 2014</t>
  </si>
  <si>
    <t>Enero - Julio 2015</t>
  </si>
  <si>
    <t>Enero - Julio 2014</t>
  </si>
  <si>
    <t>Avianca</t>
  </si>
  <si>
    <t>Lan Colombia</t>
  </si>
  <si>
    <t>Fast Colombia</t>
  </si>
  <si>
    <t>Satena</t>
  </si>
  <si>
    <t>Easy Fly</t>
  </si>
  <si>
    <t>Aer. Antioquia</t>
  </si>
  <si>
    <t>Copa Airlines Colombia</t>
  </si>
  <si>
    <t>Helicol</t>
  </si>
  <si>
    <t>Searca</t>
  </si>
  <si>
    <t>Transporte Aereo de Col.</t>
  </si>
  <si>
    <t>Sarpa</t>
  </si>
  <si>
    <t>Aliansa</t>
  </si>
  <si>
    <t>Aerovanguardia</t>
  </si>
  <si>
    <t>Otros</t>
  </si>
  <si>
    <t>Aerosucre</t>
  </si>
  <si>
    <t>LAS</t>
  </si>
  <si>
    <t>Selva</t>
  </si>
  <si>
    <t>Tampa</t>
  </si>
  <si>
    <t>Aer Caribe</t>
  </si>
  <si>
    <t>Air Colombia</t>
  </si>
  <si>
    <t>Arall</t>
  </si>
  <si>
    <t>Aeromenegua</t>
  </si>
  <si>
    <t>Viana</t>
  </si>
  <si>
    <t>Aerogal</t>
  </si>
  <si>
    <t>American</t>
  </si>
  <si>
    <t>Jetblue</t>
  </si>
  <si>
    <t>Taca</t>
  </si>
  <si>
    <t>Taca International Airlines S.A</t>
  </si>
  <si>
    <t>Iberia</t>
  </si>
  <si>
    <t>Spirit Airlines</t>
  </si>
  <si>
    <t>United Airlines</t>
  </si>
  <si>
    <t>Aeromexico</t>
  </si>
  <si>
    <t>Lan Airlines</t>
  </si>
  <si>
    <t>Delta</t>
  </si>
  <si>
    <t>Lan Peru</t>
  </si>
  <si>
    <t>Lufthansa</t>
  </si>
  <si>
    <t>Air France</t>
  </si>
  <si>
    <t>Interjet</t>
  </si>
  <si>
    <t>Copa</t>
  </si>
  <si>
    <t>Lacsa</t>
  </si>
  <si>
    <t>Air Canada</t>
  </si>
  <si>
    <t>Aerol. Argentinas</t>
  </si>
  <si>
    <t>Klm</t>
  </si>
  <si>
    <t>Tame</t>
  </si>
  <si>
    <t>TAP Portugal</t>
  </si>
  <si>
    <t>Air Panama</t>
  </si>
  <si>
    <t>Insel Air</t>
  </si>
  <si>
    <t>Conviasa</t>
  </si>
  <si>
    <t>Aviateca</t>
  </si>
  <si>
    <t>Inselair Aruba</t>
  </si>
  <si>
    <t>Cubana</t>
  </si>
  <si>
    <t>Otras</t>
  </si>
  <si>
    <t>Centurion</t>
  </si>
  <si>
    <t>Linea A. Carguera de Col</t>
  </si>
  <si>
    <t>Ups</t>
  </si>
  <si>
    <t>Sky Lease I.</t>
  </si>
  <si>
    <t>Dynamic Airways</t>
  </si>
  <si>
    <t>Vensecar C.A.</t>
  </si>
  <si>
    <t>Martinair</t>
  </si>
  <si>
    <t>Absa</t>
  </si>
  <si>
    <t>Fedex</t>
  </si>
  <si>
    <t>Cargolux</t>
  </si>
  <si>
    <t>Florida West</t>
  </si>
  <si>
    <t>Mas Air</t>
  </si>
  <si>
    <t>KLM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</si>
  <si>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</si>
  <si>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</si>
  <si>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</si>
  <si>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</si>
  <si>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</si>
  <si>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</si>
  <si>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</si>
  <si>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BOG-CUC-BOG</t>
  </si>
  <si>
    <t>BOG-ADZ-BOG</t>
  </si>
  <si>
    <t>CTG-MDE-CTG</t>
  </si>
  <si>
    <t>BOG-MTR-BOG</t>
  </si>
  <si>
    <t>CLO-MDE-CLO</t>
  </si>
  <si>
    <t>BOG-EYP-BOG</t>
  </si>
  <si>
    <t>BOG-AXM-BOG</t>
  </si>
  <si>
    <t>CLO-CTG-CLO</t>
  </si>
  <si>
    <t>BAQ-MDE-BAQ</t>
  </si>
  <si>
    <t>ADZ-CLO-ADZ</t>
  </si>
  <si>
    <t>BOG-VUP-BOG</t>
  </si>
  <si>
    <t>ADZ-MDE-ADZ</t>
  </si>
  <si>
    <t>MDE-SMR-MDE</t>
  </si>
  <si>
    <t>EOH-UIB-EOH</t>
  </si>
  <si>
    <t>BOG-NVA-BOG</t>
  </si>
  <si>
    <t>BOG-PSO-BOG</t>
  </si>
  <si>
    <t>APO-EOH-APO</t>
  </si>
  <si>
    <t>CLO-BAQ-CLO</t>
  </si>
  <si>
    <t>BOG-MZL-BOG</t>
  </si>
  <si>
    <t>BOG-EJA-BOG</t>
  </si>
  <si>
    <t>BOG-LET-BOG</t>
  </si>
  <si>
    <t>EOH-MTR-EOH</t>
  </si>
  <si>
    <t>ADZ-CTG-ADZ</t>
  </si>
  <si>
    <t>CTG-PEI-CTG</t>
  </si>
  <si>
    <t>BOG-EOH-BOG</t>
  </si>
  <si>
    <t>CLO-SMR-CLO</t>
  </si>
  <si>
    <t>BOG-RCH-BOG</t>
  </si>
  <si>
    <t>BOG-PPN-BOG</t>
  </si>
  <si>
    <t>CUC-BGA-CUC</t>
  </si>
  <si>
    <t>BOG-IBE-BOG</t>
  </si>
  <si>
    <t>BOG-UIB-BOG</t>
  </si>
  <si>
    <t>EOH-PEI-EOH</t>
  </si>
  <si>
    <t>BOG-AUC-BOG</t>
  </si>
  <si>
    <t>BOG-VVC-BOG</t>
  </si>
  <si>
    <t>CTG-BGA-CTG</t>
  </si>
  <si>
    <t>CLO-TCO-CLO</t>
  </si>
  <si>
    <t>BOG-FLA-BOG</t>
  </si>
  <si>
    <t>CLO-PSO-CLO</t>
  </si>
  <si>
    <t>CAQ-EOH-CAQ</t>
  </si>
  <si>
    <t>ADZ-PEI-ADZ</t>
  </si>
  <si>
    <t>ADZ-PVA-ADZ</t>
  </si>
  <si>
    <t>BOG-CZU-BOG</t>
  </si>
  <si>
    <t>OTRAS</t>
  </si>
  <si>
    <t>BOG-MIA-BOG</t>
  </si>
  <si>
    <t>BOG-FLL-BOG</t>
  </si>
  <si>
    <t>BOG-ORL-BOG</t>
  </si>
  <si>
    <t>CLO-MIA-CLO</t>
  </si>
  <si>
    <t>BOG-JFK-BOG</t>
  </si>
  <si>
    <t>MDE-MIA-MDE</t>
  </si>
  <si>
    <t>BOG-IAH-BOG</t>
  </si>
  <si>
    <t>BAQ-MIA-BAQ</t>
  </si>
  <si>
    <t>MDE-FLL-MDE</t>
  </si>
  <si>
    <t>BOG-LAX-BOG</t>
  </si>
  <si>
    <t>CTG-FLL-CTG</t>
  </si>
  <si>
    <t>CTG-JFK-CTG</t>
  </si>
  <si>
    <t>BOG-EWR-BOG</t>
  </si>
  <si>
    <t>CTG-MIA-CTG</t>
  </si>
  <si>
    <t>BOG-ATL-BOG</t>
  </si>
  <si>
    <t>BOG-YYZ-BOG</t>
  </si>
  <si>
    <t>BOG-DFW-BOG</t>
  </si>
  <si>
    <t>MDE-JFK-MDE</t>
  </si>
  <si>
    <t>BOG-IAD-BOG</t>
  </si>
  <si>
    <t>PEI-JFK-PEI</t>
  </si>
  <si>
    <t>AXM-FLL-AXM</t>
  </si>
  <si>
    <t>BAQ-JFK-BAQ</t>
  </si>
  <si>
    <t>BOG-LIM-BOG</t>
  </si>
  <si>
    <t>BOG-UIO-BOG</t>
  </si>
  <si>
    <t>BOG-SCL-BOG</t>
  </si>
  <si>
    <t>BOG-BUE-BOG</t>
  </si>
  <si>
    <t>BOG-GYE-BOG</t>
  </si>
  <si>
    <t>BOG-CCS-BOG</t>
  </si>
  <si>
    <t>BOG-SAO-BOG</t>
  </si>
  <si>
    <t>BOG-GRU-BOG</t>
  </si>
  <si>
    <t>BOG-RIO-BOG</t>
  </si>
  <si>
    <t>MDE-LIM-MDE</t>
  </si>
  <si>
    <t>CLO-GYE-CLO</t>
  </si>
  <si>
    <t>BOG-LPB-BOG</t>
  </si>
  <si>
    <t>CLO-ESM-CLO</t>
  </si>
  <si>
    <t>CLO-LIM-CLO</t>
  </si>
  <si>
    <t>BOG-MAD-BOG</t>
  </si>
  <si>
    <t>BOG-CDG-BOG</t>
  </si>
  <si>
    <t>CLO-MAD-CLO</t>
  </si>
  <si>
    <t>BOG-BCN-BOG</t>
  </si>
  <si>
    <t>BOG-FRA-BOG</t>
  </si>
  <si>
    <t>MDE-MAD-MDE</t>
  </si>
  <si>
    <t>BOG-AMS-BOG</t>
  </si>
  <si>
    <t>CLO-AMS-CLO</t>
  </si>
  <si>
    <t>PEI-MAD-PEI</t>
  </si>
  <si>
    <t>BOG-LIS-BOG</t>
  </si>
  <si>
    <t>BAQ-MAD-BAQ</t>
  </si>
  <si>
    <t>CLO-BCN-CLO</t>
  </si>
  <si>
    <t>CTG-MAD-CTG</t>
  </si>
  <si>
    <t>BOG-PTY-BOG</t>
  </si>
  <si>
    <t>BOG-MEX-BOG</t>
  </si>
  <si>
    <t>MDE-PTY-MDE</t>
  </si>
  <si>
    <t>CLO-PTY-CLO</t>
  </si>
  <si>
    <t>BOG-CUN-BOG</t>
  </si>
  <si>
    <t>BOG-SJO-BOG</t>
  </si>
  <si>
    <t>BAQ-PTY-BAQ</t>
  </si>
  <si>
    <t>CTG-PTY-CTG</t>
  </si>
  <si>
    <t>PEI-PTY-PEI</t>
  </si>
  <si>
    <t>MDE-MEX-MDE</t>
  </si>
  <si>
    <t>BOG-SDQ-BOG</t>
  </si>
  <si>
    <t>BOG-PUJ-BOG</t>
  </si>
  <si>
    <t>BGA-PTY-BGA</t>
  </si>
  <si>
    <t>BOG-SAL-BOG</t>
  </si>
  <si>
    <t>ADZ-PTY-ADZ</t>
  </si>
  <si>
    <t>CUC-PTY-CUC</t>
  </si>
  <si>
    <t>MDE-SAL-MDE</t>
  </si>
  <si>
    <t>BOG-AUA-BOG</t>
  </si>
  <si>
    <t>BOG-HAV-BOG</t>
  </si>
  <si>
    <t>BOG-CUR-BOG</t>
  </si>
  <si>
    <t>MDE-CUR-MDE</t>
  </si>
  <si>
    <t>MDE-AUA-MDE</t>
  </si>
  <si>
    <t>CLO-AUA-CLO</t>
  </si>
  <si>
    <t>ESTADOS UNIDOS</t>
  </si>
  <si>
    <t>CANADA</t>
  </si>
  <si>
    <t>PUERTO RICO</t>
  </si>
  <si>
    <t>ECUADOR</t>
  </si>
  <si>
    <t>PERU</t>
  </si>
  <si>
    <t>BRASIL</t>
  </si>
  <si>
    <t>CHILE</t>
  </si>
  <si>
    <t>ARGENTINA</t>
  </si>
  <si>
    <t>VENEZUELA</t>
  </si>
  <si>
    <t>BOLIVIA</t>
  </si>
  <si>
    <t>URUGUAY</t>
  </si>
  <si>
    <t>PARAGUAY</t>
  </si>
  <si>
    <t>ESPAÑA</t>
  </si>
  <si>
    <t>FRANCIA</t>
  </si>
  <si>
    <t>INGLATERRA</t>
  </si>
  <si>
    <t>ALEMANIA</t>
  </si>
  <si>
    <t>HOLANDA</t>
  </si>
  <si>
    <t>ITALIA</t>
  </si>
  <si>
    <t>PORTUGAL</t>
  </si>
  <si>
    <t>AUSTRALIA</t>
  </si>
  <si>
    <t>BELGICA</t>
  </si>
  <si>
    <t>SUIZA</t>
  </si>
  <si>
    <t>AUSTRIA</t>
  </si>
  <si>
    <t>DINAMARCA</t>
  </si>
  <si>
    <t>NORUEGA</t>
  </si>
  <si>
    <t>PANAMA</t>
  </si>
  <si>
    <t>MEXICO</t>
  </si>
  <si>
    <t>COSTA RICA</t>
  </si>
  <si>
    <t>REPUBLICA DOMINICANA</t>
  </si>
  <si>
    <t>GUATEMALA</t>
  </si>
  <si>
    <t>EL SALVADOR</t>
  </si>
  <si>
    <t>HONDURAS</t>
  </si>
  <si>
    <t>NICARAGUA</t>
  </si>
  <si>
    <t>ANTILLAS HOLANDESAS</t>
  </si>
  <si>
    <t>CUBA</t>
  </si>
  <si>
    <t>Aeropostal</t>
  </si>
  <si>
    <t>BOG-CPQ-BOG</t>
  </si>
  <si>
    <t>MDE-UIO-MDE</t>
  </si>
  <si>
    <t>MDE-CCS-MDE</t>
  </si>
  <si>
    <t>BOG-LUX-BOG</t>
  </si>
  <si>
    <t>LUXEMBURGO</t>
  </si>
  <si>
    <t>BAHAMAS</t>
  </si>
  <si>
    <t>BARBADOS</t>
  </si>
  <si>
    <t>Lufthansa Cargo</t>
  </si>
  <si>
    <t>Dhl Aero Expreso, S.A.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</si>
  <si>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</si>
  <si>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</si>
  <si>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</si>
  <si>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</si>
  <si>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</si>
  <si>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</si>
  <si>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</si>
  <si>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</si>
  <si>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</si>
  <si>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</si>
  <si>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</si>
  <si>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</si>
  <si>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 ANDRES - ISLA</t>
  </si>
  <si>
    <t>SAN ANDRES-GUSTAVO ROJAS PINILLA</t>
  </si>
  <si>
    <t>SANTA MARTA</t>
  </si>
  <si>
    <t>SANTA MARTA - SIMON BOLIVAR</t>
  </si>
  <si>
    <t>PEREIRA</t>
  </si>
  <si>
    <t>PEREIRA - MATECAÑAS</t>
  </si>
  <si>
    <t>CUCUTA</t>
  </si>
  <si>
    <t>CUCUTA - CAMILO DAZA</t>
  </si>
  <si>
    <t>MEDELLIN</t>
  </si>
  <si>
    <t>MEDELLIN - OLAYA HERRERA</t>
  </si>
  <si>
    <t>MONTERIA</t>
  </si>
  <si>
    <t>MONTERIA - LOS GARZONES</t>
  </si>
  <si>
    <t>EL YOPAL</t>
  </si>
  <si>
    <t>ARMENIA</t>
  </si>
  <si>
    <t>ARMENIA - EL EDEN</t>
  </si>
  <si>
    <t>VALLEDUPAR</t>
  </si>
  <si>
    <t>VALLEDUPAR-ALFONSO LOPEZ P.</t>
  </si>
  <si>
    <t>QUIBDO</t>
  </si>
  <si>
    <t>QUIBDO - EL CARAÑO</t>
  </si>
  <si>
    <t>PASTO</t>
  </si>
  <si>
    <t>PASTO - ANTONIO NARIQO</t>
  </si>
  <si>
    <t>NEIVA</t>
  </si>
  <si>
    <t>NEIVA - BENITO SALAS</t>
  </si>
  <si>
    <t>VILLAVICENCIO</t>
  </si>
  <si>
    <t>VANGUARDIA</t>
  </si>
  <si>
    <t>MANIZALES</t>
  </si>
  <si>
    <t>MANIZALES - LA NUBIA</t>
  </si>
  <si>
    <t>CAREPA</t>
  </si>
  <si>
    <t>ANTONIO ROLDAN BETANCOURT</t>
  </si>
  <si>
    <t>LETICIA</t>
  </si>
  <si>
    <t>LETICIA-ALFREDO VASQUEZ COBO</t>
  </si>
  <si>
    <t>BARRANCABERMEJA</t>
  </si>
  <si>
    <t>BARRANCABERMEJA-YARIGUIES</t>
  </si>
  <si>
    <t>IBAGUE</t>
  </si>
  <si>
    <t>IBAGUE - PERALES</t>
  </si>
  <si>
    <t>ARAUCA - MUNICIPIO</t>
  </si>
  <si>
    <t>ARAUCA - SANTIAGO PEREZ QUIROZ</t>
  </si>
  <si>
    <t>POPAYAN</t>
  </si>
  <si>
    <t>POPAYAN - GMOLEON VALENCIA</t>
  </si>
  <si>
    <t>RIOHACHA</t>
  </si>
  <si>
    <t>RIOHACHA-ALMIRANTE PADILLA</t>
  </si>
  <si>
    <t>TUMACO</t>
  </si>
  <si>
    <t>TUMACO - LA FLORIDA</t>
  </si>
  <si>
    <t>FLORENCIA</t>
  </si>
  <si>
    <t>GUSTAVO ARTUNDUAGA PAREDES</t>
  </si>
  <si>
    <t>PUERTO GAITAN</t>
  </si>
  <si>
    <t>MORELIA</t>
  </si>
  <si>
    <t>COROZAL</t>
  </si>
  <si>
    <t>COROZAL - LAS BRUJAS</t>
  </si>
  <si>
    <t>MAICAO</t>
  </si>
  <si>
    <t>JORGE ISAACS (ANTES LA MINA)</t>
  </si>
  <si>
    <t>LA MACARENA</t>
  </si>
  <si>
    <t>LA MACARENA - META</t>
  </si>
  <si>
    <t>BAHIA SOLANO</t>
  </si>
  <si>
    <t>BAHIA SOLANO - JOSE C. MUTIS</t>
  </si>
  <si>
    <t>PUERTO ASIS</t>
  </si>
  <si>
    <t>PUERTO ASIS - 3 DE MAYO</t>
  </si>
  <si>
    <t>CAUCASIA</t>
  </si>
  <si>
    <t>CAUCASIA- JUAN H. WHITE</t>
  </si>
  <si>
    <t>GUAPI</t>
  </si>
  <si>
    <t>GUAPI - JUAN CASIANO</t>
  </si>
  <si>
    <t>PUERTO CARRENO</t>
  </si>
  <si>
    <t>CARREÑO-GERMAN OLANO</t>
  </si>
  <si>
    <t>PROVIDENCIA</t>
  </si>
  <si>
    <t>PROVIDENCIA- EL EMBRUJO</t>
  </si>
  <si>
    <t>PUERTO INIRIDA</t>
  </si>
  <si>
    <t>PUERTO INIRIDA - CESAR GAVIRIA TRUJ</t>
  </si>
  <si>
    <t>SAN JOSE DEL GUAVIARE</t>
  </si>
  <si>
    <t>SARAVENA-COLONIZADORES</t>
  </si>
  <si>
    <t>MITU</t>
  </si>
  <si>
    <t>VILLA GARZON</t>
  </si>
  <si>
    <t>NUQUI</t>
  </si>
  <si>
    <t>NUQUI - REYES MURILLO</t>
  </si>
  <si>
    <t>CUMARIBO</t>
  </si>
  <si>
    <t>URIBIA</t>
  </si>
  <si>
    <t>PUERTO BOLIVAR - PORTETE</t>
  </si>
  <si>
    <t>TOLU</t>
  </si>
  <si>
    <t>TIMBIQUI</t>
  </si>
  <si>
    <t>EL BAGRE</t>
  </si>
  <si>
    <t>PUERTO LEGUIZAMO</t>
  </si>
  <si>
    <t>BUENAVENTURA</t>
  </si>
  <si>
    <t>BUENAVENTURA - GERARDO TOBAR LOPEZ</t>
  </si>
  <si>
    <t>ACANDI</t>
  </si>
  <si>
    <t>MIRAFLORES - GUAVIARE</t>
  </si>
  <si>
    <t>MIRAFLORES</t>
  </si>
  <si>
    <t>PUERTO BOYACA</t>
  </si>
  <si>
    <t>VELASQUEZ</t>
  </si>
  <si>
    <t>GUAINIA (BARRANCO MINAS)</t>
  </si>
  <si>
    <t>BARRANCO MINAS</t>
  </si>
  <si>
    <t>CARURU</t>
  </si>
  <si>
    <t>TARAIRA</t>
  </si>
  <si>
    <t>LA PEDRERA</t>
  </si>
  <si>
    <t>SOLANO</t>
  </si>
  <si>
    <t>ARARACUARA</t>
  </si>
  <si>
    <t>SANTA RITA - VICHADA</t>
  </si>
  <si>
    <t>CENTRO ADM. "MARANDUA"</t>
  </si>
  <si>
    <t>MAPIRIPAN</t>
  </si>
  <si>
    <t>SAN FELIPE</t>
  </si>
  <si>
    <t>CARTAGENA - RAFAEL NUÑEZ</t>
  </si>
  <si>
    <t>Este boletín incluye una actualización de la información de la aerolínea Avianca para el mes de junio de 2.015.</t>
  </si>
  <si>
    <t>Edición.:</t>
  </si>
  <si>
    <t>Juan Carlos Torres Camargo</t>
  </si>
  <si>
    <t>juan.torres@aerocivil.gov.co.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</si>
</sst>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0_);\(#,##0.000\)"/>
    <numFmt numFmtId="173" formatCode="0.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2"/>
      <name val="Courier"/>
      <family val="3"/>
    </font>
    <font>
      <b/>
      <sz val="11"/>
      <color indexed="56"/>
      <name val="Century Gothic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  <font>
      <b/>
      <sz val="12"/>
      <color rgb="FF0000FF"/>
      <name val="Courier"/>
      <family val="3"/>
    </font>
    <font>
      <b/>
      <sz val="11"/>
      <color rgb="FF0000FF"/>
      <name val="Century Gothic"/>
      <family val="2"/>
    </font>
    <font>
      <b/>
      <sz val="11"/>
      <color theme="3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medium"/>
      <top style="thick">
        <color theme="5" tint="-0.4999699890613556"/>
      </top>
      <bottom style="thin">
        <color theme="0" tint="-0.24993999302387238"/>
      </bottom>
    </border>
    <border>
      <left>
        <color indexed="63"/>
      </left>
      <right style="thin"/>
      <top style="thick">
        <color theme="5" tint="-0.4999699890613556"/>
      </top>
      <bottom style="thin">
        <color theme="0" tint="-0.24993999302387238"/>
      </bottom>
    </border>
    <border>
      <left style="thin"/>
      <right style="thin"/>
      <top style="thick">
        <color theme="5" tint="-0.4999699890613556"/>
      </top>
      <bottom style="thin">
        <color theme="0" tint="-0.24993999302387238"/>
      </bottom>
    </border>
    <border>
      <left style="medium"/>
      <right style="thin"/>
      <top style="thick">
        <color theme="5" tint="-0.4999699890613556"/>
      </top>
      <bottom style="thin">
        <color theme="0" tint="-0.24993999302387238"/>
      </bottom>
    </border>
    <border>
      <left style="thin"/>
      <right style="medium"/>
      <top style="thick">
        <color theme="5" tint="-0.4999699890613556"/>
      </top>
      <bottom style="thin">
        <color theme="0" tint="-0.24993999302387238"/>
      </bottom>
    </border>
    <border>
      <left style="thin"/>
      <right style="thick"/>
      <top style="thick">
        <color theme="5" tint="-0.4999699890613556"/>
      </top>
      <bottom style="thin">
        <color theme="0" tint="-0.24993999302387238"/>
      </bottom>
    </border>
    <border>
      <left style="thick"/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ck"/>
      <top style="thin">
        <color theme="0" tint="-0.24993999302387238"/>
      </top>
      <bottom style="thin">
        <color theme="0" tint="-0.24993999302387238"/>
      </bottom>
    </border>
    <border>
      <left style="thick"/>
      <right style="medium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medium"/>
      <right style="thin"/>
      <top style="thin">
        <color theme="0" tint="-0.24993999302387238"/>
      </top>
      <bottom style="thin"/>
    </border>
    <border>
      <left style="thin"/>
      <right style="medium"/>
      <top style="thin">
        <color theme="0" tint="-0.24993999302387238"/>
      </top>
      <bottom style="thin"/>
    </border>
    <border>
      <left style="thin"/>
      <right style="thick"/>
      <top style="thin">
        <color theme="0" tint="-0.24993999302387238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100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4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5" fillId="21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99" fillId="0" borderId="8" applyNumberFormat="0" applyFill="0" applyAlignment="0" applyProtection="0"/>
    <xf numFmtId="0" fontId="110" fillId="0" borderId="9" applyNumberFormat="0" applyFill="0" applyAlignment="0" applyProtection="0"/>
  </cellStyleXfs>
  <cellXfs count="708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34" borderId="10" xfId="61" applyNumberFormat="1" applyFont="1" applyFill="1" applyBorder="1" applyAlignment="1" applyProtection="1">
      <alignment horizontal="right" indent="1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4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37" fontId="5" fillId="0" borderId="11" xfId="61" applyFont="1" applyFill="1" applyBorder="1" applyAlignment="1" applyProtection="1">
      <alignment horizontal="left"/>
      <protection/>
    </xf>
    <xf numFmtId="2" fontId="6" fillId="34" borderId="15" xfId="61" applyNumberFormat="1" applyFont="1" applyFill="1" applyBorder="1">
      <alignment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Protection="1">
      <alignment/>
      <protection/>
    </xf>
    <xf numFmtId="2" fontId="6" fillId="0" borderId="18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8" xfId="61" applyFont="1" applyFill="1" applyBorder="1" applyAlignment="1" applyProtection="1">
      <alignment horizontal="left"/>
      <protection/>
    </xf>
    <xf numFmtId="2" fontId="6" fillId="34" borderId="19" xfId="61" applyNumberFormat="1" applyFont="1" applyFill="1" applyBorder="1">
      <alignment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Alignment="1" applyProtection="1">
      <alignment horizontal="right" indent="1"/>
      <protection/>
    </xf>
    <xf numFmtId="2" fontId="6" fillId="0" borderId="22" xfId="61" applyNumberFormat="1" applyFont="1" applyFill="1" applyBorder="1" applyAlignment="1" applyProtection="1">
      <alignment horizontal="right" indent="1"/>
      <protection/>
    </xf>
    <xf numFmtId="2" fontId="6" fillId="0" borderId="23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Protection="1">
      <alignment/>
      <protection/>
    </xf>
    <xf numFmtId="2" fontId="6" fillId="0" borderId="23" xfId="61" applyNumberFormat="1" applyFont="1" applyFill="1" applyBorder="1" applyProtection="1">
      <alignment/>
      <protection/>
    </xf>
    <xf numFmtId="37" fontId="3" fillId="0" borderId="20" xfId="61" applyFont="1" applyFill="1" applyBorder="1">
      <alignment/>
      <protection/>
    </xf>
    <xf numFmtId="37" fontId="8" fillId="0" borderId="23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8" xfId="61" applyFont="1" applyFill="1" applyBorder="1" applyAlignment="1" applyProtection="1">
      <alignment horizontal="left"/>
      <protection/>
    </xf>
    <xf numFmtId="37" fontId="6" fillId="34" borderId="24" xfId="61" applyFont="1" applyFill="1" applyBorder="1">
      <alignment/>
      <protection/>
    </xf>
    <xf numFmtId="37" fontId="3" fillId="0" borderId="25" xfId="61" applyFont="1" applyFill="1" applyBorder="1" applyProtection="1">
      <alignment/>
      <protection/>
    </xf>
    <xf numFmtId="37" fontId="3" fillId="0" borderId="26" xfId="61" applyFont="1" applyFill="1" applyBorder="1" applyProtection="1">
      <alignment/>
      <protection/>
    </xf>
    <xf numFmtId="37" fontId="3" fillId="0" borderId="27" xfId="61" applyFont="1" applyFill="1" applyBorder="1" applyAlignment="1" applyProtection="1">
      <alignment horizontal="right"/>
      <protection/>
    </xf>
    <xf numFmtId="37" fontId="3" fillId="0" borderId="28" xfId="61" applyFont="1" applyFill="1" applyBorder="1" applyAlignment="1" applyProtection="1">
      <alignment horizontal="right"/>
      <protection/>
    </xf>
    <xf numFmtId="37" fontId="5" fillId="0" borderId="25" xfId="61" applyFont="1" applyFill="1" applyBorder="1" applyAlignment="1" applyProtection="1">
      <alignment horizontal="left"/>
      <protection/>
    </xf>
    <xf numFmtId="37" fontId="7" fillId="0" borderId="28" xfId="61" applyFont="1" applyFill="1" applyBorder="1" applyAlignment="1" applyProtection="1">
      <alignment horizontal="left"/>
      <protection/>
    </xf>
    <xf numFmtId="3" fontId="6" fillId="34" borderId="19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right"/>
      <protection/>
    </xf>
    <xf numFmtId="3" fontId="3" fillId="0" borderId="23" xfId="61" applyNumberFormat="1" applyFont="1" applyFill="1" applyBorder="1" applyAlignment="1">
      <alignment horizontal="right"/>
      <protection/>
    </xf>
    <xf numFmtId="3" fontId="3" fillId="0" borderId="29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6" fillId="34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7" xfId="61" applyNumberFormat="1" applyFont="1" applyFill="1" applyBorder="1" applyAlignment="1">
      <alignment horizontal="right"/>
      <protection/>
    </xf>
    <xf numFmtId="3" fontId="3" fillId="0" borderId="18" xfId="61" applyNumberFormat="1" applyFont="1" applyFill="1" applyBorder="1" applyAlignment="1">
      <alignment horizontal="right"/>
      <protection/>
    </xf>
    <xf numFmtId="37" fontId="11" fillId="0" borderId="28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6" fillId="34" borderId="15" xfId="61" applyFont="1" applyFill="1" applyBorder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7" xfId="61" applyFont="1" applyFill="1" applyBorder="1" applyProtection="1">
      <alignment/>
      <protection/>
    </xf>
    <xf numFmtId="37" fontId="3" fillId="0" borderId="16" xfId="61" applyFont="1" applyFill="1" applyBorder="1" applyAlignment="1" applyProtection="1">
      <alignment horizontal="right"/>
      <protection/>
    </xf>
    <xf numFmtId="37" fontId="3" fillId="0" borderId="18" xfId="61" applyFont="1" applyFill="1" applyBorder="1" applyAlignment="1" applyProtection="1">
      <alignment horizontal="right"/>
      <protection/>
    </xf>
    <xf numFmtId="3" fontId="3" fillId="0" borderId="18" xfId="61" applyNumberFormat="1" applyFont="1" applyFill="1" applyBorder="1">
      <alignment/>
      <protection/>
    </xf>
    <xf numFmtId="3" fontId="3" fillId="0" borderId="16" xfId="61" applyNumberFormat="1" applyFont="1" applyFill="1" applyBorder="1">
      <alignment/>
      <protection/>
    </xf>
    <xf numFmtId="3" fontId="3" fillId="0" borderId="27" xfId="61" applyNumberFormat="1" applyFont="1" applyFill="1" applyBorder="1">
      <alignment/>
      <protection/>
    </xf>
    <xf numFmtId="3" fontId="3" fillId="0" borderId="28" xfId="61" applyNumberFormat="1" applyFont="1" applyFill="1" applyBorder="1" applyAlignment="1">
      <alignment horizontal="right"/>
      <protection/>
    </xf>
    <xf numFmtId="37" fontId="6" fillId="0" borderId="28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6" fillId="34" borderId="30" xfId="61" applyFont="1" applyFill="1" applyBorder="1">
      <alignment/>
      <protection/>
    </xf>
    <xf numFmtId="37" fontId="14" fillId="0" borderId="0" xfId="61" applyFont="1">
      <alignment/>
      <protection/>
    </xf>
    <xf numFmtId="37" fontId="13" fillId="35" borderId="31" xfId="61" applyFont="1" applyFill="1" applyBorder="1" applyAlignment="1" applyProtection="1">
      <alignment horizontal="center"/>
      <protection/>
    </xf>
    <xf numFmtId="37" fontId="13" fillId="35" borderId="32" xfId="61" applyFont="1" applyFill="1" applyBorder="1" applyAlignment="1" applyProtection="1">
      <alignment horizontal="center"/>
      <protection/>
    </xf>
    <xf numFmtId="37" fontId="13" fillId="35" borderId="33" xfId="61" applyFont="1" applyFill="1" applyBorder="1" applyAlignment="1" applyProtection="1">
      <alignment horizontal="center"/>
      <protection/>
    </xf>
    <xf numFmtId="37" fontId="13" fillId="35" borderId="34" xfId="61" applyFont="1" applyFill="1" applyBorder="1" applyAlignment="1" applyProtection="1">
      <alignment horizontal="center"/>
      <protection/>
    </xf>
    <xf numFmtId="37" fontId="13" fillId="35" borderId="13" xfId="61" applyFont="1" applyFill="1" applyBorder="1" applyAlignment="1">
      <alignment horizontal="centerContinuous"/>
      <protection/>
    </xf>
    <xf numFmtId="37" fontId="13" fillId="35" borderId="14" xfId="61" applyFont="1" applyFill="1" applyBorder="1" applyAlignment="1" applyProtection="1">
      <alignment horizontal="centerContinuous"/>
      <protection/>
    </xf>
    <xf numFmtId="37" fontId="16" fillId="35" borderId="0" xfId="61" applyFont="1" applyFill="1" applyBorder="1" applyAlignment="1" applyProtection="1">
      <alignment horizontal="center" vertical="center"/>
      <protection/>
    </xf>
    <xf numFmtId="37" fontId="16" fillId="35" borderId="11" xfId="61" applyFont="1" applyFill="1" applyBorder="1" applyAlignment="1" applyProtection="1">
      <alignment vertical="center"/>
      <protection/>
    </xf>
    <xf numFmtId="37" fontId="16" fillId="35" borderId="14" xfId="61" applyFont="1" applyFill="1" applyBorder="1" applyAlignment="1" applyProtection="1">
      <alignment vertical="center"/>
      <protection/>
    </xf>
    <xf numFmtId="37" fontId="18" fillId="35" borderId="17" xfId="61" applyFont="1" applyFill="1" applyBorder="1">
      <alignment/>
      <protection/>
    </xf>
    <xf numFmtId="37" fontId="18" fillId="35" borderId="18" xfId="61" applyFont="1" applyFill="1" applyBorder="1">
      <alignment/>
      <protection/>
    </xf>
    <xf numFmtId="37" fontId="18" fillId="35" borderId="35" xfId="61" applyFont="1" applyFill="1" applyBorder="1">
      <alignment/>
      <protection/>
    </xf>
    <xf numFmtId="37" fontId="18" fillId="35" borderId="36" xfId="61" applyFont="1" applyFill="1" applyBorder="1">
      <alignment/>
      <protection/>
    </xf>
    <xf numFmtId="37" fontId="3" fillId="35" borderId="13" xfId="61" applyFont="1" applyFill="1" applyBorder="1">
      <alignment/>
      <protection/>
    </xf>
    <xf numFmtId="37" fontId="16" fillId="35" borderId="11" xfId="61" applyFont="1" applyFill="1" applyBorder="1" applyAlignment="1">
      <alignment vertical="center"/>
      <protection/>
    </xf>
    <xf numFmtId="37" fontId="16" fillId="35" borderId="14" xfId="61" applyFont="1" applyFill="1" applyBorder="1" applyAlignment="1">
      <alignment vertical="center"/>
      <protection/>
    </xf>
    <xf numFmtId="0" fontId="3" fillId="33" borderId="0" xfId="63" applyNumberFormat="1" applyFont="1" applyFill="1" applyBorder="1">
      <alignment/>
      <protection/>
    </xf>
    <xf numFmtId="37" fontId="3" fillId="0" borderId="28" xfId="61" applyFont="1" applyFill="1" applyBorder="1" applyProtection="1">
      <alignment/>
      <protection/>
    </xf>
    <xf numFmtId="37" fontId="16" fillId="35" borderId="35" xfId="61" applyFont="1" applyFill="1" applyBorder="1" applyAlignment="1">
      <alignment horizontal="centerContinuous" vertical="center"/>
      <protection/>
    </xf>
    <xf numFmtId="37" fontId="16" fillId="35" borderId="36" xfId="61" applyFont="1" applyFill="1" applyBorder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3" fillId="0" borderId="0" xfId="64" applyFont="1">
      <alignment/>
      <protection/>
    </xf>
    <xf numFmtId="3" fontId="3" fillId="0" borderId="21" xfId="64" applyNumberFormat="1" applyFont="1" applyBorder="1">
      <alignment/>
      <protection/>
    </xf>
    <xf numFmtId="3" fontId="3" fillId="0" borderId="37" xfId="64" applyNumberFormat="1" applyFont="1" applyBorder="1">
      <alignment/>
      <protection/>
    </xf>
    <xf numFmtId="10" fontId="3" fillId="0" borderId="38" xfId="64" applyNumberFormat="1" applyFont="1" applyBorder="1">
      <alignment/>
      <protection/>
    </xf>
    <xf numFmtId="2" fontId="3" fillId="0" borderId="39" xfId="64" applyNumberFormat="1" applyFont="1" applyBorder="1" applyAlignment="1">
      <alignment horizontal="right"/>
      <protection/>
    </xf>
    <xf numFmtId="0" fontId="3" fillId="0" borderId="40" xfId="64" applyNumberFormat="1" applyFont="1" applyBorder="1" quotePrefix="1">
      <alignment/>
      <protection/>
    </xf>
    <xf numFmtId="2" fontId="3" fillId="0" borderId="4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4" xfId="64" applyNumberFormat="1" applyFont="1" applyBorder="1">
      <alignment/>
      <protection/>
    </xf>
    <xf numFmtId="2" fontId="3" fillId="0" borderId="41" xfId="64" applyNumberFormat="1" applyFont="1" applyBorder="1" applyAlignment="1">
      <alignment horizontal="right"/>
      <protection/>
    </xf>
    <xf numFmtId="0" fontId="3" fillId="0" borderId="45" xfId="64" applyNumberFormat="1" applyFont="1" applyBorder="1" quotePrefix="1">
      <alignment/>
      <protection/>
    </xf>
    <xf numFmtId="2" fontId="24" fillId="36" borderId="46" xfId="64" applyNumberFormat="1" applyFont="1" applyFill="1" applyBorder="1">
      <alignment/>
      <protection/>
    </xf>
    <xf numFmtId="3" fontId="24" fillId="36" borderId="47" xfId="64" applyNumberFormat="1" applyFont="1" applyFill="1" applyBorder="1">
      <alignment/>
      <protection/>
    </xf>
    <xf numFmtId="3" fontId="24" fillId="36" borderId="48" xfId="64" applyNumberFormat="1" applyFont="1" applyFill="1" applyBorder="1">
      <alignment/>
      <protection/>
    </xf>
    <xf numFmtId="10" fontId="24" fillId="36" borderId="49" xfId="64" applyNumberFormat="1" applyFont="1" applyFill="1" applyBorder="1">
      <alignment/>
      <protection/>
    </xf>
    <xf numFmtId="3" fontId="24" fillId="36" borderId="50" xfId="64" applyNumberFormat="1" applyFont="1" applyFill="1" applyBorder="1">
      <alignment/>
      <protection/>
    </xf>
    <xf numFmtId="3" fontId="24" fillId="36" borderId="51" xfId="64" applyNumberFormat="1" applyFont="1" applyFill="1" applyBorder="1">
      <alignment/>
      <protection/>
    </xf>
    <xf numFmtId="0" fontId="24" fillId="36" borderId="48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52" xfId="64" applyNumberFormat="1" applyFont="1" applyFill="1" applyBorder="1" applyAlignment="1">
      <alignment horizontal="center" vertical="center" wrapText="1"/>
      <protection/>
    </xf>
    <xf numFmtId="49" fontId="5" fillId="35" borderId="25" xfId="64" applyNumberFormat="1" applyFont="1" applyFill="1" applyBorder="1" applyAlignment="1">
      <alignment horizontal="center" vertical="center" wrapText="1"/>
      <protection/>
    </xf>
    <xf numFmtId="49" fontId="5" fillId="35" borderId="53" xfId="64" applyNumberFormat="1" applyFont="1" applyFill="1" applyBorder="1" applyAlignment="1">
      <alignment horizontal="center" vertical="center" wrapText="1"/>
      <protection/>
    </xf>
    <xf numFmtId="49" fontId="5" fillId="35" borderId="54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6" fillId="0" borderId="0" xfId="64" applyFont="1">
      <alignment/>
      <protection/>
    </xf>
    <xf numFmtId="2" fontId="26" fillId="37" borderId="46" xfId="64" applyNumberFormat="1" applyFont="1" applyFill="1" applyBorder="1">
      <alignment/>
      <protection/>
    </xf>
    <xf numFmtId="3" fontId="26" fillId="37" borderId="47" xfId="64" applyNumberFormat="1" applyFont="1" applyFill="1" applyBorder="1">
      <alignment/>
      <protection/>
    </xf>
    <xf numFmtId="3" fontId="26" fillId="37" borderId="48" xfId="64" applyNumberFormat="1" applyFont="1" applyFill="1" applyBorder="1">
      <alignment/>
      <protection/>
    </xf>
    <xf numFmtId="10" fontId="26" fillId="37" borderId="49" xfId="64" applyNumberFormat="1" applyFont="1" applyFill="1" applyBorder="1">
      <alignment/>
      <protection/>
    </xf>
    <xf numFmtId="0" fontId="26" fillId="37" borderId="48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10" fontId="6" fillId="0" borderId="55" xfId="58" applyNumberFormat="1" applyFont="1" applyFill="1" applyBorder="1" applyAlignment="1">
      <alignment horizontal="right"/>
      <protection/>
    </xf>
    <xf numFmtId="3" fontId="12" fillId="0" borderId="56" xfId="58" applyNumberFormat="1" applyFont="1" applyFill="1" applyBorder="1">
      <alignment/>
      <protection/>
    </xf>
    <xf numFmtId="3" fontId="6" fillId="0" borderId="57" xfId="58" applyNumberFormat="1" applyFont="1" applyFill="1" applyBorder="1">
      <alignment/>
      <protection/>
    </xf>
    <xf numFmtId="3" fontId="6" fillId="0" borderId="58" xfId="58" applyNumberFormat="1" applyFont="1" applyFill="1" applyBorder="1">
      <alignment/>
      <protection/>
    </xf>
    <xf numFmtId="3" fontId="6" fillId="0" borderId="59" xfId="58" applyNumberFormat="1" applyFont="1" applyFill="1" applyBorder="1">
      <alignment/>
      <protection/>
    </xf>
    <xf numFmtId="10" fontId="6" fillId="0" borderId="60" xfId="58" applyNumberFormat="1" applyFont="1" applyFill="1" applyBorder="1">
      <alignment/>
      <protection/>
    </xf>
    <xf numFmtId="3" fontId="6" fillId="0" borderId="61" xfId="58" applyNumberFormat="1" applyFont="1" applyFill="1" applyBorder="1">
      <alignment/>
      <protection/>
    </xf>
    <xf numFmtId="10" fontId="6" fillId="0" borderId="60" xfId="58" applyNumberFormat="1" applyFont="1" applyFill="1" applyBorder="1" applyAlignment="1">
      <alignment horizontal="right"/>
      <protection/>
    </xf>
    <xf numFmtId="0" fontId="6" fillId="0" borderId="62" xfId="58" applyFont="1" applyFill="1" applyBorder="1">
      <alignment/>
      <protection/>
    </xf>
    <xf numFmtId="10" fontId="6" fillId="0" borderId="63" xfId="58" applyNumberFormat="1" applyFont="1" applyFill="1" applyBorder="1" applyAlignment="1">
      <alignment horizontal="right"/>
      <protection/>
    </xf>
    <xf numFmtId="3" fontId="12" fillId="0" borderId="64" xfId="58" applyNumberFormat="1" applyFont="1" applyFill="1" applyBorder="1">
      <alignment/>
      <protection/>
    </xf>
    <xf numFmtId="3" fontId="6" fillId="0" borderId="65" xfId="58" applyNumberFormat="1" applyFont="1" applyFill="1" applyBorder="1">
      <alignment/>
      <protection/>
    </xf>
    <xf numFmtId="3" fontId="6" fillId="0" borderId="66" xfId="58" applyNumberFormat="1" applyFont="1" applyFill="1" applyBorder="1">
      <alignment/>
      <protection/>
    </xf>
    <xf numFmtId="3" fontId="6" fillId="0" borderId="67" xfId="58" applyNumberFormat="1" applyFont="1" applyFill="1" applyBorder="1">
      <alignment/>
      <protection/>
    </xf>
    <xf numFmtId="10" fontId="6" fillId="0" borderId="68" xfId="58" applyNumberFormat="1" applyFont="1" applyFill="1" applyBorder="1">
      <alignment/>
      <protection/>
    </xf>
    <xf numFmtId="3" fontId="6" fillId="0" borderId="69" xfId="58" applyNumberFormat="1" applyFont="1" applyFill="1" applyBorder="1">
      <alignment/>
      <protection/>
    </xf>
    <xf numFmtId="10" fontId="6" fillId="0" borderId="68" xfId="58" applyNumberFormat="1" applyFont="1" applyFill="1" applyBorder="1" applyAlignment="1">
      <alignment horizontal="right"/>
      <protection/>
    </xf>
    <xf numFmtId="0" fontId="6" fillId="0" borderId="70" xfId="58" applyFont="1" applyFill="1" applyBorder="1">
      <alignment/>
      <protection/>
    </xf>
    <xf numFmtId="10" fontId="6" fillId="0" borderId="71" xfId="58" applyNumberFormat="1" applyFont="1" applyFill="1" applyBorder="1" applyAlignment="1">
      <alignment horizontal="right"/>
      <protection/>
    </xf>
    <xf numFmtId="3" fontId="12" fillId="0" borderId="72" xfId="58" applyNumberFormat="1" applyFont="1" applyFill="1" applyBorder="1">
      <alignment/>
      <protection/>
    </xf>
    <xf numFmtId="3" fontId="6" fillId="0" borderId="44" xfId="58" applyNumberFormat="1" applyFont="1" applyFill="1" applyBorder="1">
      <alignment/>
      <protection/>
    </xf>
    <xf numFmtId="3" fontId="6" fillId="0" borderId="73" xfId="58" applyNumberFormat="1" applyFont="1" applyFill="1" applyBorder="1">
      <alignment/>
      <protection/>
    </xf>
    <xf numFmtId="3" fontId="6" fillId="0" borderId="74" xfId="58" applyNumberFormat="1" applyFont="1" applyFill="1" applyBorder="1">
      <alignment/>
      <protection/>
    </xf>
    <xf numFmtId="10" fontId="6" fillId="0" borderId="75" xfId="58" applyNumberFormat="1" applyFont="1" applyFill="1" applyBorder="1">
      <alignment/>
      <protection/>
    </xf>
    <xf numFmtId="3" fontId="6" fillId="0" borderId="43" xfId="58" applyNumberFormat="1" applyFont="1" applyFill="1" applyBorder="1">
      <alignment/>
      <protection/>
    </xf>
    <xf numFmtId="10" fontId="6" fillId="0" borderId="75" xfId="58" applyNumberFormat="1" applyFont="1" applyFill="1" applyBorder="1" applyAlignment="1">
      <alignment horizontal="right"/>
      <protection/>
    </xf>
    <xf numFmtId="0" fontId="6" fillId="0" borderId="76" xfId="58" applyFont="1" applyFill="1" applyBorder="1">
      <alignment/>
      <protection/>
    </xf>
    <xf numFmtId="0" fontId="27" fillId="0" borderId="0" xfId="58" applyFont="1" applyFill="1" applyAlignment="1">
      <alignment vertical="center"/>
      <protection/>
    </xf>
    <xf numFmtId="10" fontId="27" fillId="36" borderId="77" xfId="58" applyNumberFormat="1" applyFont="1" applyFill="1" applyBorder="1" applyAlignment="1">
      <alignment horizontal="right" vertical="center"/>
      <protection/>
    </xf>
    <xf numFmtId="3" fontId="27" fillId="36" borderId="78" xfId="58" applyNumberFormat="1" applyFont="1" applyFill="1" applyBorder="1" applyAlignment="1">
      <alignment vertical="center"/>
      <protection/>
    </xf>
    <xf numFmtId="3" fontId="27" fillId="36" borderId="79" xfId="58" applyNumberFormat="1" applyFont="1" applyFill="1" applyBorder="1" applyAlignment="1">
      <alignment vertical="center"/>
      <protection/>
    </xf>
    <xf numFmtId="3" fontId="27" fillId="36" borderId="80" xfId="58" applyNumberFormat="1" applyFont="1" applyFill="1" applyBorder="1" applyAlignment="1">
      <alignment vertical="center"/>
      <protection/>
    </xf>
    <xf numFmtId="3" fontId="27" fillId="36" borderId="81" xfId="58" applyNumberFormat="1" applyFont="1" applyFill="1" applyBorder="1" applyAlignment="1">
      <alignment vertical="center"/>
      <protection/>
    </xf>
    <xf numFmtId="173" fontId="27" fillId="36" borderId="82" xfId="58" applyNumberFormat="1" applyFont="1" applyFill="1" applyBorder="1" applyAlignment="1">
      <alignment vertical="center"/>
      <protection/>
    </xf>
    <xf numFmtId="3" fontId="27" fillId="36" borderId="83" xfId="58" applyNumberFormat="1" applyFont="1" applyFill="1" applyBorder="1" applyAlignment="1">
      <alignment vertical="center"/>
      <protection/>
    </xf>
    <xf numFmtId="10" fontId="27" fillId="36" borderId="82" xfId="58" applyNumberFormat="1" applyFont="1" applyFill="1" applyBorder="1" applyAlignment="1">
      <alignment horizontal="right" vertical="center"/>
      <protection/>
    </xf>
    <xf numFmtId="3" fontId="27" fillId="36" borderId="84" xfId="58" applyNumberFormat="1" applyFont="1" applyFill="1" applyBorder="1" applyAlignment="1">
      <alignment vertical="center"/>
      <protection/>
    </xf>
    <xf numFmtId="0" fontId="27" fillId="36" borderId="85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58" xfId="58" applyNumberFormat="1" applyFont="1" applyFill="1" applyBorder="1" applyAlignment="1">
      <alignment horizontal="center" vertical="center" wrapText="1"/>
      <protection/>
    </xf>
    <xf numFmtId="49" fontId="13" fillId="35" borderId="61" xfId="58" applyNumberFormat="1" applyFont="1" applyFill="1" applyBorder="1" applyAlignment="1">
      <alignment horizontal="center" vertical="center" wrapText="1"/>
      <protection/>
    </xf>
    <xf numFmtId="49" fontId="13" fillId="35" borderId="59" xfId="58" applyNumberFormat="1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30" fillId="0" borderId="0" xfId="58" applyFont="1" applyFill="1">
      <alignment/>
      <protection/>
    </xf>
    <xf numFmtId="0" fontId="3" fillId="0" borderId="0" xfId="65" applyFont="1">
      <alignment/>
      <protection/>
    </xf>
    <xf numFmtId="0" fontId="23" fillId="0" borderId="0" xfId="65" applyFont="1">
      <alignment/>
      <protection/>
    </xf>
    <xf numFmtId="10" fontId="3" fillId="0" borderId="86" xfId="65" applyNumberFormat="1" applyFont="1" applyBorder="1">
      <alignment/>
      <protection/>
    </xf>
    <xf numFmtId="3" fontId="3" fillId="0" borderId="12" xfId="65" applyNumberFormat="1" applyFont="1" applyBorder="1">
      <alignment/>
      <protection/>
    </xf>
    <xf numFmtId="3" fontId="3" fillId="0" borderId="87" xfId="65" applyNumberFormat="1" applyFont="1" applyBorder="1">
      <alignment/>
      <protection/>
    </xf>
    <xf numFmtId="10" fontId="3" fillId="0" borderId="88" xfId="65" applyNumberFormat="1" applyFont="1" applyBorder="1">
      <alignment/>
      <protection/>
    </xf>
    <xf numFmtId="10" fontId="3" fillId="0" borderId="12" xfId="65" applyNumberFormat="1" applyFont="1" applyBorder="1">
      <alignment/>
      <protection/>
    </xf>
    <xf numFmtId="3" fontId="3" fillId="0" borderId="89" xfId="65" applyNumberFormat="1" applyFont="1" applyBorder="1">
      <alignment/>
      <protection/>
    </xf>
    <xf numFmtId="0" fontId="3" fillId="0" borderId="90" xfId="65" applyNumberFormat="1" applyFont="1" applyBorder="1">
      <alignment/>
      <protection/>
    </xf>
    <xf numFmtId="10" fontId="3" fillId="0" borderId="91" xfId="65" applyNumberFormat="1" applyFont="1" applyBorder="1">
      <alignment/>
      <protection/>
    </xf>
    <xf numFmtId="3" fontId="3" fillId="0" borderId="42" xfId="65" applyNumberFormat="1" applyFont="1" applyBorder="1">
      <alignment/>
      <protection/>
    </xf>
    <xf numFmtId="3" fontId="3" fillId="0" borderId="43" xfId="65" applyNumberFormat="1" applyFont="1" applyBorder="1">
      <alignment/>
      <protection/>
    </xf>
    <xf numFmtId="10" fontId="3" fillId="0" borderId="41" xfId="65" applyNumberFormat="1" applyFont="1" applyBorder="1">
      <alignment/>
      <protection/>
    </xf>
    <xf numFmtId="10" fontId="3" fillId="0" borderId="42" xfId="65" applyNumberFormat="1" applyFont="1" applyBorder="1">
      <alignment/>
      <protection/>
    </xf>
    <xf numFmtId="3" fontId="3" fillId="0" borderId="74" xfId="65" applyNumberFormat="1" applyFont="1" applyBorder="1">
      <alignment/>
      <protection/>
    </xf>
    <xf numFmtId="0" fontId="3" fillId="0" borderId="76" xfId="65" applyNumberFormat="1" applyFont="1" applyBorder="1">
      <alignment/>
      <protection/>
    </xf>
    <xf numFmtId="0" fontId="26" fillId="0" borderId="0" xfId="65" applyFont="1">
      <alignment/>
      <protection/>
    </xf>
    <xf numFmtId="10" fontId="26" fillId="37" borderId="92" xfId="65" applyNumberFormat="1" applyFont="1" applyFill="1" applyBorder="1" applyAlignment="1">
      <alignment vertical="center"/>
      <protection/>
    </xf>
    <xf numFmtId="3" fontId="26" fillId="37" borderId="93" xfId="65" applyNumberFormat="1" applyFont="1" applyFill="1" applyBorder="1" applyAlignment="1">
      <alignment vertical="center"/>
      <protection/>
    </xf>
    <xf numFmtId="10" fontId="26" fillId="37" borderId="94" xfId="65" applyNumberFormat="1" applyFont="1" applyFill="1" applyBorder="1" applyAlignment="1">
      <alignment vertical="center"/>
      <protection/>
    </xf>
    <xf numFmtId="3" fontId="26" fillId="37" borderId="95" xfId="65" applyNumberFormat="1" applyFont="1" applyFill="1" applyBorder="1" applyAlignment="1">
      <alignment vertical="center"/>
      <protection/>
    </xf>
    <xf numFmtId="10" fontId="26" fillId="37" borderId="96" xfId="65" applyNumberFormat="1" applyFont="1" applyFill="1" applyBorder="1" applyAlignment="1">
      <alignment vertical="center"/>
      <protection/>
    </xf>
    <xf numFmtId="3" fontId="26" fillId="37" borderId="97" xfId="65" applyNumberFormat="1" applyFont="1" applyFill="1" applyBorder="1" applyAlignment="1">
      <alignment vertical="center"/>
      <protection/>
    </xf>
    <xf numFmtId="0" fontId="26" fillId="37" borderId="98" xfId="65" applyNumberFormat="1" applyFont="1" applyFill="1" applyBorder="1" applyAlignment="1">
      <alignment vertical="center"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27" fillId="0" borderId="0" xfId="65" applyFont="1">
      <alignment/>
      <protection/>
    </xf>
    <xf numFmtId="10" fontId="30" fillId="37" borderId="99" xfId="65" applyNumberFormat="1" applyFont="1" applyFill="1" applyBorder="1">
      <alignment/>
      <protection/>
    </xf>
    <xf numFmtId="3" fontId="27" fillId="37" borderId="100" xfId="65" applyNumberFormat="1" applyFont="1" applyFill="1" applyBorder="1" applyAlignment="1">
      <alignment vertical="center"/>
      <protection/>
    </xf>
    <xf numFmtId="173" fontId="27" fillId="37" borderId="101" xfId="65" applyNumberFormat="1" applyFont="1" applyFill="1" applyBorder="1" applyAlignment="1">
      <alignment vertical="center"/>
      <protection/>
    </xf>
    <xf numFmtId="3" fontId="27" fillId="37" borderId="102" xfId="65" applyNumberFormat="1" applyFont="1" applyFill="1" applyBorder="1" applyAlignment="1">
      <alignment vertical="center"/>
      <protection/>
    </xf>
    <xf numFmtId="10" fontId="30" fillId="37" borderId="101" xfId="65" applyNumberFormat="1" applyFont="1" applyFill="1" applyBorder="1">
      <alignment/>
      <protection/>
    </xf>
    <xf numFmtId="3" fontId="27" fillId="37" borderId="103" xfId="65" applyNumberFormat="1" applyFont="1" applyFill="1" applyBorder="1" applyAlignment="1">
      <alignment vertical="center"/>
      <protection/>
    </xf>
    <xf numFmtId="0" fontId="27" fillId="37" borderId="104" xfId="65" applyNumberFormat="1" applyFont="1" applyFill="1" applyBorder="1" applyAlignment="1">
      <alignment vertical="center"/>
      <protection/>
    </xf>
    <xf numFmtId="0" fontId="5" fillId="0" borderId="0" xfId="58" applyFont="1" applyFill="1">
      <alignment/>
      <protection/>
    </xf>
    <xf numFmtId="10" fontId="12" fillId="38" borderId="105" xfId="58" applyNumberFormat="1" applyFont="1" applyFill="1" applyBorder="1" applyAlignment="1">
      <alignment horizontal="right"/>
      <protection/>
    </xf>
    <xf numFmtId="3" fontId="12" fillId="38" borderId="106" xfId="58" applyNumberFormat="1" applyFont="1" applyFill="1" applyBorder="1">
      <alignment/>
      <protection/>
    </xf>
    <xf numFmtId="3" fontId="12" fillId="38" borderId="107" xfId="58" applyNumberFormat="1" applyFont="1" applyFill="1" applyBorder="1">
      <alignment/>
      <protection/>
    </xf>
    <xf numFmtId="3" fontId="12" fillId="38" borderId="108" xfId="58" applyNumberFormat="1" applyFont="1" applyFill="1" applyBorder="1">
      <alignment/>
      <protection/>
    </xf>
    <xf numFmtId="10" fontId="12" fillId="38" borderId="109" xfId="58" applyNumberFormat="1" applyFont="1" applyFill="1" applyBorder="1">
      <alignment/>
      <protection/>
    </xf>
    <xf numFmtId="10" fontId="12" fillId="38" borderId="109" xfId="58" applyNumberFormat="1" applyFont="1" applyFill="1" applyBorder="1" applyAlignment="1">
      <alignment horizontal="right"/>
      <protection/>
    </xf>
    <xf numFmtId="0" fontId="12" fillId="38" borderId="110" xfId="58" applyFont="1" applyFill="1" applyBorder="1">
      <alignment/>
      <protection/>
    </xf>
    <xf numFmtId="10" fontId="3" fillId="0" borderId="111" xfId="58" applyNumberFormat="1" applyFont="1" applyFill="1" applyBorder="1" applyAlignment="1">
      <alignment horizontal="right"/>
      <protection/>
    </xf>
    <xf numFmtId="3" fontId="3" fillId="0" borderId="66" xfId="58" applyNumberFormat="1" applyFont="1" applyFill="1" applyBorder="1">
      <alignment/>
      <protection/>
    </xf>
    <xf numFmtId="3" fontId="3" fillId="0" borderId="65" xfId="58" applyNumberFormat="1" applyFont="1" applyFill="1" applyBorder="1">
      <alignment/>
      <protection/>
    </xf>
    <xf numFmtId="3" fontId="3" fillId="0" borderId="112" xfId="58" applyNumberFormat="1" applyFont="1" applyFill="1" applyBorder="1">
      <alignment/>
      <protection/>
    </xf>
    <xf numFmtId="10" fontId="3" fillId="0" borderId="113" xfId="58" applyNumberFormat="1" applyFont="1" applyFill="1" applyBorder="1">
      <alignment/>
      <protection/>
    </xf>
    <xf numFmtId="3" fontId="3" fillId="0" borderId="69" xfId="58" applyNumberFormat="1" applyFont="1" applyFill="1" applyBorder="1">
      <alignment/>
      <protection/>
    </xf>
    <xf numFmtId="10" fontId="3" fillId="0" borderId="113" xfId="58" applyNumberFormat="1" applyFont="1" applyFill="1" applyBorder="1" applyAlignment="1">
      <alignment horizontal="right"/>
      <protection/>
    </xf>
    <xf numFmtId="0" fontId="3" fillId="0" borderId="70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8" borderId="114" xfId="58" applyNumberFormat="1" applyFont="1" applyFill="1" applyBorder="1" applyAlignment="1">
      <alignment horizontal="right" vertical="center"/>
      <protection/>
    </xf>
    <xf numFmtId="3" fontId="12" fillId="38" borderId="115" xfId="58" applyNumberFormat="1" applyFont="1" applyFill="1" applyBorder="1" applyAlignment="1">
      <alignment vertical="center"/>
      <protection/>
    </xf>
    <xf numFmtId="3" fontId="12" fillId="38" borderId="116" xfId="58" applyNumberFormat="1" applyFont="1" applyFill="1" applyBorder="1" applyAlignment="1">
      <alignment vertical="center"/>
      <protection/>
    </xf>
    <xf numFmtId="3" fontId="12" fillId="38" borderId="117" xfId="58" applyNumberFormat="1" applyFont="1" applyFill="1" applyBorder="1" applyAlignment="1">
      <alignment vertical="center"/>
      <protection/>
    </xf>
    <xf numFmtId="10" fontId="12" fillId="38" borderId="118" xfId="58" applyNumberFormat="1" applyFont="1" applyFill="1" applyBorder="1" applyAlignment="1">
      <alignment vertical="center"/>
      <protection/>
    </xf>
    <xf numFmtId="10" fontId="12" fillId="38" borderId="118" xfId="58" applyNumberFormat="1" applyFont="1" applyFill="1" applyBorder="1" applyAlignment="1">
      <alignment horizontal="right" vertical="center"/>
      <protection/>
    </xf>
    <xf numFmtId="0" fontId="12" fillId="38" borderId="119" xfId="58" applyFont="1" applyFill="1" applyBorder="1" applyAlignment="1">
      <alignment vertical="center"/>
      <protection/>
    </xf>
    <xf numFmtId="10" fontId="3" fillId="0" borderId="91" xfId="58" applyNumberFormat="1" applyFont="1" applyFill="1" applyBorder="1" applyAlignment="1">
      <alignment horizontal="right"/>
      <protection/>
    </xf>
    <xf numFmtId="3" fontId="3" fillId="0" borderId="44" xfId="58" applyNumberFormat="1" applyFont="1" applyFill="1" applyBorder="1">
      <alignment/>
      <protection/>
    </xf>
    <xf numFmtId="3" fontId="3" fillId="0" borderId="73" xfId="58" applyNumberFormat="1" applyFont="1" applyFill="1" applyBorder="1">
      <alignment/>
      <protection/>
    </xf>
    <xf numFmtId="3" fontId="3" fillId="0" borderId="43" xfId="58" applyNumberFormat="1" applyFont="1" applyFill="1" applyBorder="1">
      <alignment/>
      <protection/>
    </xf>
    <xf numFmtId="10" fontId="3" fillId="0" borderId="41" xfId="58" applyNumberFormat="1" applyFont="1" applyFill="1" applyBorder="1">
      <alignment/>
      <protection/>
    </xf>
    <xf numFmtId="10" fontId="3" fillId="0" borderId="41" xfId="58" applyNumberFormat="1" applyFont="1" applyFill="1" applyBorder="1" applyAlignment="1">
      <alignment horizontal="right"/>
      <protection/>
    </xf>
    <xf numFmtId="0" fontId="3" fillId="0" borderId="76" xfId="58" applyFont="1" applyFill="1" applyBorder="1">
      <alignment/>
      <protection/>
    </xf>
    <xf numFmtId="3" fontId="3" fillId="0" borderId="42" xfId="58" applyNumberFormat="1" applyFont="1" applyFill="1" applyBorder="1">
      <alignment/>
      <protection/>
    </xf>
    <xf numFmtId="10" fontId="3" fillId="0" borderId="120" xfId="58" applyNumberFormat="1" applyFont="1" applyFill="1" applyBorder="1" applyAlignment="1">
      <alignment horizontal="right"/>
      <protection/>
    </xf>
    <xf numFmtId="3" fontId="3" fillId="0" borderId="121" xfId="58" applyNumberFormat="1" applyFont="1" applyFill="1" applyBorder="1">
      <alignment/>
      <protection/>
    </xf>
    <xf numFmtId="3" fontId="3" fillId="0" borderId="122" xfId="58" applyNumberFormat="1" applyFont="1" applyFill="1" applyBorder="1">
      <alignment/>
      <protection/>
    </xf>
    <xf numFmtId="3" fontId="3" fillId="0" borderId="123" xfId="58" applyNumberFormat="1" applyFont="1" applyFill="1" applyBorder="1">
      <alignment/>
      <protection/>
    </xf>
    <xf numFmtId="10" fontId="3" fillId="0" borderId="124" xfId="58" applyNumberFormat="1" applyFont="1" applyFill="1" applyBorder="1">
      <alignment/>
      <protection/>
    </xf>
    <xf numFmtId="0" fontId="3" fillId="0" borderId="125" xfId="58" applyFont="1" applyFill="1" applyBorder="1">
      <alignment/>
      <protection/>
    </xf>
    <xf numFmtId="0" fontId="26" fillId="0" borderId="0" xfId="58" applyFont="1" applyFill="1" applyAlignment="1">
      <alignment vertical="center"/>
      <protection/>
    </xf>
    <xf numFmtId="10" fontId="26" fillId="36" borderId="126" xfId="58" applyNumberFormat="1" applyFont="1" applyFill="1" applyBorder="1" applyAlignment="1">
      <alignment horizontal="right" vertical="center"/>
      <protection/>
    </xf>
    <xf numFmtId="3" fontId="26" fillId="36" borderId="127" xfId="58" applyNumberFormat="1" applyFont="1" applyFill="1" applyBorder="1" applyAlignment="1">
      <alignment vertical="center"/>
      <protection/>
    </xf>
    <xf numFmtId="3" fontId="26" fillId="36" borderId="128" xfId="58" applyNumberFormat="1" applyFont="1" applyFill="1" applyBorder="1" applyAlignment="1">
      <alignment vertical="center"/>
      <protection/>
    </xf>
    <xf numFmtId="3" fontId="26" fillId="36" borderId="129" xfId="58" applyNumberFormat="1" applyFont="1" applyFill="1" applyBorder="1" applyAlignment="1">
      <alignment vertical="center"/>
      <protection/>
    </xf>
    <xf numFmtId="9" fontId="26" fillId="36" borderId="130" xfId="58" applyNumberFormat="1" applyFont="1" applyFill="1" applyBorder="1" applyAlignment="1">
      <alignment vertical="center"/>
      <protection/>
    </xf>
    <xf numFmtId="0" fontId="26" fillId="36" borderId="131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57" xfId="58" applyNumberFormat="1" applyFont="1" applyFill="1" applyBorder="1" applyAlignment="1">
      <alignment horizontal="center" vertical="center" wrapText="1"/>
      <protection/>
    </xf>
    <xf numFmtId="49" fontId="12" fillId="35" borderId="58" xfId="58" applyNumberFormat="1" applyFont="1" applyFill="1" applyBorder="1" applyAlignment="1">
      <alignment horizontal="center" vertical="center" wrapText="1"/>
      <protection/>
    </xf>
    <xf numFmtId="49" fontId="12" fillId="35" borderId="61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8" borderId="105" xfId="58" applyNumberFormat="1" applyFont="1" applyFill="1" applyBorder="1" applyAlignment="1">
      <alignment horizontal="right"/>
      <protection/>
    </xf>
    <xf numFmtId="3" fontId="6" fillId="38" borderId="132" xfId="58" applyNumberFormat="1" applyFont="1" applyFill="1" applyBorder="1">
      <alignment/>
      <protection/>
    </xf>
    <xf numFmtId="3" fontId="6" fillId="38" borderId="133" xfId="58" applyNumberFormat="1" applyFont="1" applyFill="1" applyBorder="1">
      <alignment/>
      <protection/>
    </xf>
    <xf numFmtId="3" fontId="6" fillId="38" borderId="106" xfId="58" applyNumberFormat="1" applyFont="1" applyFill="1" applyBorder="1">
      <alignment/>
      <protection/>
    </xf>
    <xf numFmtId="3" fontId="6" fillId="38" borderId="107" xfId="58" applyNumberFormat="1" applyFont="1" applyFill="1" applyBorder="1">
      <alignment/>
      <protection/>
    </xf>
    <xf numFmtId="3" fontId="6" fillId="38" borderId="108" xfId="58" applyNumberFormat="1" applyFont="1" applyFill="1" applyBorder="1">
      <alignment/>
      <protection/>
    </xf>
    <xf numFmtId="10" fontId="6" fillId="38" borderId="109" xfId="58" applyNumberFormat="1" applyFont="1" applyFill="1" applyBorder="1">
      <alignment/>
      <protection/>
    </xf>
    <xf numFmtId="10" fontId="6" fillId="38" borderId="109" xfId="58" applyNumberFormat="1" applyFont="1" applyFill="1" applyBorder="1" applyAlignment="1">
      <alignment horizontal="right"/>
      <protection/>
    </xf>
    <xf numFmtId="0" fontId="6" fillId="38" borderId="110" xfId="58" applyFont="1" applyFill="1" applyBorder="1">
      <alignment/>
      <protection/>
    </xf>
    <xf numFmtId="3" fontId="3" fillId="0" borderId="67" xfId="58" applyNumberFormat="1" applyFont="1" applyFill="1" applyBorder="1">
      <alignment/>
      <protection/>
    </xf>
    <xf numFmtId="3" fontId="3" fillId="0" borderId="134" xfId="58" applyNumberFormat="1" applyFont="1" applyFill="1" applyBorder="1">
      <alignment/>
      <protection/>
    </xf>
    <xf numFmtId="10" fontId="6" fillId="0" borderId="113" xfId="58" applyNumberFormat="1" applyFont="1" applyFill="1" applyBorder="1" applyAlignment="1">
      <alignment horizontal="right"/>
      <protection/>
    </xf>
    <xf numFmtId="0" fontId="12" fillId="0" borderId="0" xfId="58" applyFont="1" applyFill="1">
      <alignment/>
      <protection/>
    </xf>
    <xf numFmtId="10" fontId="6" fillId="38" borderId="114" xfId="58" applyNumberFormat="1" applyFont="1" applyFill="1" applyBorder="1" applyAlignment="1">
      <alignment horizontal="right"/>
      <protection/>
    </xf>
    <xf numFmtId="3" fontId="6" fillId="38" borderId="135" xfId="58" applyNumberFormat="1" applyFont="1" applyFill="1" applyBorder="1">
      <alignment/>
      <protection/>
    </xf>
    <xf numFmtId="3" fontId="6" fillId="38" borderId="136" xfId="58" applyNumberFormat="1" applyFont="1" applyFill="1" applyBorder="1">
      <alignment/>
      <protection/>
    </xf>
    <xf numFmtId="3" fontId="6" fillId="38" borderId="115" xfId="58" applyNumberFormat="1" applyFont="1" applyFill="1" applyBorder="1">
      <alignment/>
      <protection/>
    </xf>
    <xf numFmtId="3" fontId="6" fillId="38" borderId="116" xfId="58" applyNumberFormat="1" applyFont="1" applyFill="1" applyBorder="1">
      <alignment/>
      <protection/>
    </xf>
    <xf numFmtId="3" fontId="6" fillId="38" borderId="117" xfId="58" applyNumberFormat="1" applyFont="1" applyFill="1" applyBorder="1">
      <alignment/>
      <protection/>
    </xf>
    <xf numFmtId="10" fontId="6" fillId="38" borderId="118" xfId="58" applyNumberFormat="1" applyFont="1" applyFill="1" applyBorder="1">
      <alignment/>
      <protection/>
    </xf>
    <xf numFmtId="10" fontId="6" fillId="38" borderId="118" xfId="58" applyNumberFormat="1" applyFont="1" applyFill="1" applyBorder="1" applyAlignment="1">
      <alignment horizontal="right"/>
      <protection/>
    </xf>
    <xf numFmtId="0" fontId="6" fillId="38" borderId="119" xfId="58" applyFont="1" applyFill="1" applyBorder="1">
      <alignment/>
      <protection/>
    </xf>
    <xf numFmtId="3" fontId="3" fillId="0" borderId="137" xfId="58" applyNumberFormat="1" applyFont="1" applyFill="1" applyBorder="1">
      <alignment/>
      <protection/>
    </xf>
    <xf numFmtId="3" fontId="3" fillId="0" borderId="74" xfId="58" applyNumberFormat="1" applyFont="1" applyFill="1" applyBorder="1">
      <alignment/>
      <protection/>
    </xf>
    <xf numFmtId="10" fontId="6" fillId="0" borderId="41" xfId="58" applyNumberFormat="1" applyFont="1" applyFill="1" applyBorder="1" applyAlignment="1">
      <alignment horizontal="right"/>
      <protection/>
    </xf>
    <xf numFmtId="3" fontId="3" fillId="0" borderId="138" xfId="58" applyNumberFormat="1" applyFont="1" applyFill="1" applyBorder="1">
      <alignment/>
      <protection/>
    </xf>
    <xf numFmtId="3" fontId="3" fillId="0" borderId="139" xfId="58" applyNumberFormat="1" applyFont="1" applyFill="1" applyBorder="1">
      <alignment/>
      <protection/>
    </xf>
    <xf numFmtId="3" fontId="3" fillId="0" borderId="140" xfId="58" applyNumberFormat="1" applyFont="1" applyFill="1" applyBorder="1">
      <alignment/>
      <protection/>
    </xf>
    <xf numFmtId="10" fontId="27" fillId="8" borderId="126" xfId="58" applyNumberFormat="1" applyFont="1" applyFill="1" applyBorder="1" applyAlignment="1">
      <alignment horizontal="right" vertical="center"/>
      <protection/>
    </xf>
    <xf numFmtId="3" fontId="27" fillId="8" borderId="141" xfId="58" applyNumberFormat="1" applyFont="1" applyFill="1" applyBorder="1" applyAlignment="1">
      <alignment vertical="center"/>
      <protection/>
    </xf>
    <xf numFmtId="3" fontId="27" fillId="8" borderId="142" xfId="58" applyNumberFormat="1" applyFont="1" applyFill="1" applyBorder="1" applyAlignment="1">
      <alignment vertical="center"/>
      <protection/>
    </xf>
    <xf numFmtId="3" fontId="27" fillId="8" borderId="143" xfId="58" applyNumberFormat="1" applyFont="1" applyFill="1" applyBorder="1" applyAlignment="1">
      <alignment vertical="center"/>
      <protection/>
    </xf>
    <xf numFmtId="3" fontId="27" fillId="8" borderId="0" xfId="58" applyNumberFormat="1" applyFont="1" applyFill="1" applyBorder="1" applyAlignment="1">
      <alignment vertical="center"/>
      <protection/>
    </xf>
    <xf numFmtId="3" fontId="27" fillId="8" borderId="144" xfId="58" applyNumberFormat="1" applyFont="1" applyFill="1" applyBorder="1" applyAlignment="1">
      <alignment vertical="center"/>
      <protection/>
    </xf>
    <xf numFmtId="10" fontId="27" fillId="8" borderId="145" xfId="58" applyNumberFormat="1" applyFont="1" applyFill="1" applyBorder="1" applyAlignment="1">
      <alignment vertical="center"/>
      <protection/>
    </xf>
    <xf numFmtId="10" fontId="27" fillId="8" borderId="145" xfId="58" applyNumberFormat="1" applyFont="1" applyFill="1" applyBorder="1" applyAlignment="1">
      <alignment horizontal="right" vertical="center"/>
      <protection/>
    </xf>
    <xf numFmtId="0" fontId="27" fillId="8" borderId="146" xfId="58" applyNumberFormat="1" applyFont="1" applyFill="1" applyBorder="1" applyAlignment="1">
      <alignment vertical="center"/>
      <protection/>
    </xf>
    <xf numFmtId="0" fontId="27" fillId="37" borderId="146" xfId="58" applyNumberFormat="1" applyFont="1" applyFill="1" applyBorder="1" applyAlignment="1">
      <alignment vertical="center"/>
      <protection/>
    </xf>
    <xf numFmtId="3" fontId="12" fillId="38" borderId="136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horizontal="right" vertical="center"/>
      <protection/>
    </xf>
    <xf numFmtId="3" fontId="12" fillId="38" borderId="73" xfId="58" applyNumberFormat="1" applyFont="1" applyFill="1" applyBorder="1" applyAlignment="1">
      <alignment vertical="center"/>
      <protection/>
    </xf>
    <xf numFmtId="3" fontId="12" fillId="38" borderId="44" xfId="58" applyNumberFormat="1" applyFont="1" applyFill="1" applyBorder="1" applyAlignment="1">
      <alignment vertical="center"/>
      <protection/>
    </xf>
    <xf numFmtId="3" fontId="12" fillId="38" borderId="43" xfId="58" applyNumberFormat="1" applyFont="1" applyFill="1" applyBorder="1" applyAlignment="1">
      <alignment vertical="center"/>
      <protection/>
    </xf>
    <xf numFmtId="10" fontId="12" fillId="38" borderId="41" xfId="58" applyNumberFormat="1" applyFont="1" applyFill="1" applyBorder="1" applyAlignment="1">
      <alignment vertical="center"/>
      <protection/>
    </xf>
    <xf numFmtId="10" fontId="12" fillId="38" borderId="41" xfId="58" applyNumberFormat="1" applyFont="1" applyFill="1" applyBorder="1" applyAlignment="1">
      <alignment horizontal="right" vertical="center"/>
      <protection/>
    </xf>
    <xf numFmtId="0" fontId="12" fillId="38" borderId="76" xfId="58" applyFont="1" applyFill="1" applyBorder="1" applyAlignment="1">
      <alignment vertical="center"/>
      <protection/>
    </xf>
    <xf numFmtId="10" fontId="26" fillId="36" borderId="147" xfId="58" applyNumberFormat="1" applyFont="1" applyFill="1" applyBorder="1" applyAlignment="1">
      <alignment horizontal="right" vertical="center"/>
      <protection/>
    </xf>
    <xf numFmtId="3" fontId="26" fillId="36" borderId="80" xfId="58" applyNumberFormat="1" applyFont="1" applyFill="1" applyBorder="1" applyAlignment="1">
      <alignment vertical="center"/>
      <protection/>
    </xf>
    <xf numFmtId="3" fontId="26" fillId="36" borderId="79" xfId="58" applyNumberFormat="1" applyFont="1" applyFill="1" applyBorder="1" applyAlignment="1">
      <alignment vertical="center"/>
      <protection/>
    </xf>
    <xf numFmtId="3" fontId="26" fillId="36" borderId="84" xfId="58" applyNumberFormat="1" applyFont="1" applyFill="1" applyBorder="1" applyAlignment="1">
      <alignment vertical="center"/>
      <protection/>
    </xf>
    <xf numFmtId="173" fontId="26" fillId="36" borderId="148" xfId="58" applyNumberFormat="1" applyFont="1" applyFill="1" applyBorder="1" applyAlignment="1">
      <alignment vertical="center"/>
      <protection/>
    </xf>
    <xf numFmtId="0" fontId="26" fillId="36" borderId="85" xfId="58" applyNumberFormat="1" applyFont="1" applyFill="1" applyBorder="1" applyAlignment="1">
      <alignment vertical="center"/>
      <protection/>
    </xf>
    <xf numFmtId="10" fontId="27" fillId="36" borderId="126" xfId="58" applyNumberFormat="1" applyFont="1" applyFill="1" applyBorder="1" applyAlignment="1">
      <alignment horizontal="right" vertical="center"/>
      <protection/>
    </xf>
    <xf numFmtId="3" fontId="27" fillId="36" borderId="143" xfId="58" applyNumberFormat="1" applyFont="1" applyFill="1" applyBorder="1" applyAlignment="1">
      <alignment vertical="center"/>
      <protection/>
    </xf>
    <xf numFmtId="3" fontId="27" fillId="36" borderId="142" xfId="58" applyNumberFormat="1" applyFont="1" applyFill="1" applyBorder="1" applyAlignment="1">
      <alignment vertical="center"/>
      <protection/>
    </xf>
    <xf numFmtId="3" fontId="27" fillId="36" borderId="0" xfId="58" applyNumberFormat="1" applyFont="1" applyFill="1" applyBorder="1" applyAlignment="1">
      <alignment vertical="center"/>
      <protection/>
    </xf>
    <xf numFmtId="3" fontId="27" fillId="36" borderId="144" xfId="58" applyNumberFormat="1" applyFont="1" applyFill="1" applyBorder="1" applyAlignment="1">
      <alignment vertical="center"/>
      <protection/>
    </xf>
    <xf numFmtId="0" fontId="27" fillId="36" borderId="146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8" borderId="105" xfId="58" applyNumberFormat="1" applyFont="1" applyFill="1" applyBorder="1" applyAlignment="1">
      <alignment horizontal="right" vertical="center"/>
      <protection/>
    </xf>
    <xf numFmtId="3" fontId="12" fillId="38" borderId="106" xfId="58" applyNumberFormat="1" applyFont="1" applyFill="1" applyBorder="1" applyAlignment="1">
      <alignment vertical="center"/>
      <protection/>
    </xf>
    <xf numFmtId="3" fontId="12" fillId="38" borderId="107" xfId="58" applyNumberFormat="1" applyFont="1" applyFill="1" applyBorder="1" applyAlignment="1">
      <alignment vertical="center"/>
      <protection/>
    </xf>
    <xf numFmtId="3" fontId="12" fillId="38" borderId="108" xfId="58" applyNumberFormat="1" applyFont="1" applyFill="1" applyBorder="1" applyAlignment="1">
      <alignment vertical="center"/>
      <protection/>
    </xf>
    <xf numFmtId="10" fontId="12" fillId="38" borderId="109" xfId="58" applyNumberFormat="1" applyFont="1" applyFill="1" applyBorder="1" applyAlignment="1">
      <alignment vertical="center"/>
      <protection/>
    </xf>
    <xf numFmtId="0" fontId="12" fillId="38" borderId="110" xfId="58" applyFont="1" applyFill="1" applyBorder="1" applyAlignment="1">
      <alignment vertical="center"/>
      <protection/>
    </xf>
    <xf numFmtId="173" fontId="27" fillId="36" borderId="145" xfId="58" applyNumberFormat="1" applyFont="1" applyFill="1" applyBorder="1" applyAlignment="1">
      <alignment vertical="center"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0" fontId="111" fillId="3" borderId="36" xfId="57" applyFont="1" applyFill="1" applyBorder="1">
      <alignment/>
      <protection/>
    </xf>
    <xf numFmtId="0" fontId="112" fillId="3" borderId="35" xfId="57" applyFont="1" applyFill="1" applyBorder="1">
      <alignment/>
      <protection/>
    </xf>
    <xf numFmtId="0" fontId="113" fillId="3" borderId="18" xfId="57" applyFont="1" applyFill="1" applyBorder="1">
      <alignment/>
      <protection/>
    </xf>
    <xf numFmtId="0" fontId="112" fillId="3" borderId="17" xfId="57" applyFont="1" applyFill="1" applyBorder="1">
      <alignment/>
      <protection/>
    </xf>
    <xf numFmtId="0" fontId="114" fillId="3" borderId="18" xfId="57" applyFont="1" applyFill="1" applyBorder="1">
      <alignment/>
      <protection/>
    </xf>
    <xf numFmtId="0" fontId="115" fillId="3" borderId="18" xfId="57" applyFont="1" applyFill="1" applyBorder="1">
      <alignment/>
      <protection/>
    </xf>
    <xf numFmtId="0" fontId="111" fillId="3" borderId="18" xfId="57" applyFont="1" applyFill="1" applyBorder="1">
      <alignment/>
      <protection/>
    </xf>
    <xf numFmtId="0" fontId="111" fillId="3" borderId="149" xfId="57" applyFont="1" applyFill="1" applyBorder="1">
      <alignment/>
      <protection/>
    </xf>
    <xf numFmtId="0" fontId="112" fillId="3" borderId="75" xfId="57" applyFont="1" applyFill="1" applyBorder="1">
      <alignment/>
      <protection/>
    </xf>
    <xf numFmtId="17" fontId="36" fillId="0" borderId="0" xfId="57" applyNumberFormat="1" applyFont="1" applyFill="1">
      <alignment/>
      <protection/>
    </xf>
    <xf numFmtId="0" fontId="36" fillId="39" borderId="14" xfId="57" applyFont="1" applyFill="1" applyBorder="1">
      <alignment/>
      <protection/>
    </xf>
    <xf numFmtId="0" fontId="36" fillId="39" borderId="13" xfId="57" applyFont="1" applyFill="1" applyBorder="1">
      <alignment/>
      <protection/>
    </xf>
    <xf numFmtId="0" fontId="41" fillId="36" borderId="150" xfId="57" applyFont="1" applyFill="1" applyBorder="1">
      <alignment/>
      <protection/>
    </xf>
    <xf numFmtId="0" fontId="42" fillId="36" borderId="151" xfId="46" applyFont="1" applyFill="1" applyBorder="1" applyAlignment="1" applyProtection="1">
      <alignment horizontal="left" indent="1"/>
      <protection/>
    </xf>
    <xf numFmtId="0" fontId="41" fillId="3" borderId="152" xfId="57" applyFont="1" applyFill="1" applyBorder="1">
      <alignment/>
      <protection/>
    </xf>
    <xf numFmtId="0" fontId="42" fillId="3" borderId="111" xfId="46" applyFont="1" applyFill="1" applyBorder="1" applyAlignment="1" applyProtection="1">
      <alignment horizontal="left" indent="1"/>
      <protection/>
    </xf>
    <xf numFmtId="0" fontId="41" fillId="36" borderId="152" xfId="57" applyFont="1" applyFill="1" applyBorder="1">
      <alignment/>
      <protection/>
    </xf>
    <xf numFmtId="0" fontId="42" fillId="36" borderId="111" xfId="46" applyFont="1" applyFill="1" applyBorder="1" applyAlignment="1" applyProtection="1">
      <alignment horizontal="left" indent="1"/>
      <protection/>
    </xf>
    <xf numFmtId="0" fontId="42" fillId="36" borderId="91" xfId="46" applyFont="1" applyFill="1" applyBorder="1" applyAlignment="1" applyProtection="1">
      <alignment horizontal="left" indent="1"/>
      <protection/>
    </xf>
    <xf numFmtId="0" fontId="116" fillId="7" borderId="153" xfId="60" applyFont="1" applyFill="1" applyBorder="1">
      <alignment/>
      <protection/>
    </xf>
    <xf numFmtId="0" fontId="116" fillId="7" borderId="0" xfId="60" applyFont="1" applyFill="1">
      <alignment/>
      <protection/>
    </xf>
    <xf numFmtId="0" fontId="117" fillId="7" borderId="154" xfId="60" applyFont="1" applyFill="1" applyBorder="1" applyAlignment="1">
      <alignment/>
      <protection/>
    </xf>
    <xf numFmtId="0" fontId="118" fillId="7" borderId="141" xfId="60" applyFont="1" applyFill="1" applyBorder="1" applyAlignment="1">
      <alignment/>
      <protection/>
    </xf>
    <xf numFmtId="0" fontId="119" fillId="7" borderId="154" xfId="60" applyFont="1" applyFill="1" applyBorder="1" applyAlignment="1">
      <alignment/>
      <protection/>
    </xf>
    <xf numFmtId="0" fontId="120" fillId="7" borderId="141" xfId="60" applyFont="1" applyFill="1" applyBorder="1" applyAlignment="1">
      <alignment/>
      <protection/>
    </xf>
    <xf numFmtId="37" fontId="121" fillId="7" borderId="0" xfId="62" applyFont="1" applyFill="1">
      <alignment/>
      <protection/>
    </xf>
    <xf numFmtId="37" fontId="122" fillId="7" borderId="0" xfId="62" applyFont="1" applyFill="1">
      <alignment/>
      <protection/>
    </xf>
    <xf numFmtId="37" fontId="123" fillId="7" borderId="0" xfId="62" applyFont="1" applyFill="1" applyAlignment="1">
      <alignment horizontal="left" indent="1"/>
      <protection/>
    </xf>
    <xf numFmtId="37" fontId="124" fillId="7" borderId="0" xfId="62" applyFont="1" applyFill="1">
      <alignment/>
      <protection/>
    </xf>
    <xf numFmtId="37" fontId="3" fillId="0" borderId="18" xfId="61" applyFont="1" applyFill="1" applyBorder="1" applyProtection="1">
      <alignment/>
      <protection/>
    </xf>
    <xf numFmtId="0" fontId="42" fillId="0" borderId="111" xfId="46" applyFont="1" applyFill="1" applyBorder="1" applyAlignment="1" applyProtection="1">
      <alignment horizontal="left" indent="1"/>
      <protection/>
    </xf>
    <xf numFmtId="0" fontId="42" fillId="0" borderId="155" xfId="46" applyFont="1" applyFill="1" applyBorder="1" applyAlignment="1" applyProtection="1">
      <alignment horizontal="left" indent="1"/>
      <protection/>
    </xf>
    <xf numFmtId="0" fontId="27" fillId="36" borderId="79" xfId="58" applyNumberFormat="1" applyFont="1" applyFill="1" applyBorder="1" applyAlignment="1">
      <alignment vertical="center"/>
      <protection/>
    </xf>
    <xf numFmtId="0" fontId="6" fillId="0" borderId="156" xfId="58" applyFont="1" applyFill="1" applyBorder="1">
      <alignment/>
      <protection/>
    </xf>
    <xf numFmtId="0" fontId="6" fillId="0" borderId="157" xfId="58" applyFont="1" applyFill="1" applyBorder="1">
      <alignment/>
      <protection/>
    </xf>
    <xf numFmtId="0" fontId="6" fillId="0" borderId="158" xfId="58" applyFont="1" applyFill="1" applyBorder="1">
      <alignment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159" xfId="58" applyNumberFormat="1" applyFont="1" applyFill="1" applyBorder="1" applyAlignment="1">
      <alignment horizontal="center" vertical="center" wrapText="1"/>
      <protection/>
    </xf>
    <xf numFmtId="37" fontId="125" fillId="7" borderId="0" xfId="62" applyFont="1" applyFill="1" applyAlignment="1">
      <alignment horizontal="left" indent="1"/>
      <protection/>
    </xf>
    <xf numFmtId="37" fontId="126" fillId="7" borderId="0" xfId="62" applyFont="1" applyFill="1">
      <alignment/>
      <protection/>
    </xf>
    <xf numFmtId="0" fontId="39" fillId="4" borderId="160" xfId="59" applyFont="1" applyFill="1" applyBorder="1">
      <alignment/>
      <protection/>
    </xf>
    <xf numFmtId="0" fontId="40" fillId="4" borderId="161" xfId="46" applyFont="1" applyFill="1" applyBorder="1" applyAlignment="1" applyProtection="1">
      <alignment horizontal="left" indent="1"/>
      <protection/>
    </xf>
    <xf numFmtId="0" fontId="42" fillId="3" borderId="162" xfId="46" applyFont="1" applyFill="1" applyBorder="1" applyAlignment="1" applyProtection="1">
      <alignment horizontal="left" indent="1"/>
      <protection/>
    </xf>
    <xf numFmtId="0" fontId="127" fillId="0" borderId="0" xfId="57" applyFont="1" applyFill="1">
      <alignment/>
      <protection/>
    </xf>
    <xf numFmtId="0" fontId="128" fillId="0" borderId="0" xfId="57" applyFont="1" applyFill="1">
      <alignment/>
      <protection/>
    </xf>
    <xf numFmtId="0" fontId="129" fillId="0" borderId="0" xfId="57" applyFont="1" applyFill="1">
      <alignment/>
      <protection/>
    </xf>
    <xf numFmtId="0" fontId="130" fillId="0" borderId="0" xfId="57" applyFont="1" applyFill="1">
      <alignment/>
      <protection/>
    </xf>
    <xf numFmtId="0" fontId="131" fillId="0" borderId="0" xfId="46" applyFont="1" applyFill="1" applyAlignment="1" applyProtection="1">
      <alignment/>
      <protection/>
    </xf>
    <xf numFmtId="37" fontId="45" fillId="0" borderId="0" xfId="61" applyFont="1">
      <alignment/>
      <protection/>
    </xf>
    <xf numFmtId="10" fontId="14" fillId="38" borderId="114" xfId="58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" fontId="6" fillId="36" borderId="163" xfId="61" applyNumberFormat="1" applyFont="1" applyFill="1" applyBorder="1">
      <alignment/>
      <protection/>
    </xf>
    <xf numFmtId="3" fontId="6" fillId="36" borderId="0" xfId="61" applyNumberFormat="1" applyFont="1" applyFill="1" applyBorder="1">
      <alignment/>
      <protection/>
    </xf>
    <xf numFmtId="3" fontId="6" fillId="36" borderId="25" xfId="61" applyNumberFormat="1" applyFont="1" applyFill="1" applyBorder="1">
      <alignment/>
      <protection/>
    </xf>
    <xf numFmtId="37" fontId="6" fillId="36" borderId="25" xfId="61" applyFont="1" applyFill="1" applyBorder="1" applyAlignment="1" applyProtection="1">
      <alignment horizontal="right"/>
      <protection/>
    </xf>
    <xf numFmtId="3" fontId="6" fillId="36" borderId="0" xfId="61" applyNumberFormat="1" applyFont="1" applyFill="1" applyBorder="1" applyAlignment="1">
      <alignment horizontal="right"/>
      <protection/>
    </xf>
    <xf numFmtId="3" fontId="6" fillId="36" borderId="20" xfId="61" applyNumberFormat="1" applyFont="1" applyFill="1" applyBorder="1" applyAlignment="1">
      <alignment horizontal="right"/>
      <protection/>
    </xf>
    <xf numFmtId="37" fontId="3" fillId="36" borderId="25" xfId="61" applyFont="1" applyFill="1" applyBorder="1" applyAlignment="1" applyProtection="1">
      <alignment horizontal="right"/>
      <protection/>
    </xf>
    <xf numFmtId="2" fontId="6" fillId="36" borderId="20" xfId="61" applyNumberFormat="1" applyFont="1" applyFill="1" applyBorder="1" applyProtection="1">
      <alignment/>
      <protection/>
    </xf>
    <xf numFmtId="2" fontId="6" fillId="36" borderId="0" xfId="61" applyNumberFormat="1" applyFont="1" applyFill="1" applyBorder="1" applyProtection="1">
      <alignment/>
      <protection/>
    </xf>
    <xf numFmtId="2" fontId="6" fillId="36" borderId="11" xfId="61" applyNumberFormat="1" applyFont="1" applyFill="1" applyBorder="1" applyAlignment="1" applyProtection="1">
      <alignment horizontal="center"/>
      <protection/>
    </xf>
    <xf numFmtId="10" fontId="27" fillId="36" borderId="154" xfId="58" applyNumberFormat="1" applyFont="1" applyFill="1" applyBorder="1" applyAlignment="1">
      <alignment horizontal="right" vertical="center"/>
      <protection/>
    </xf>
    <xf numFmtId="10" fontId="12" fillId="38" borderId="116" xfId="58" applyNumberFormat="1" applyFont="1" applyFill="1" applyBorder="1" applyAlignment="1">
      <alignment horizontal="right" vertical="center"/>
      <protection/>
    </xf>
    <xf numFmtId="10" fontId="3" fillId="0" borderId="65" xfId="58" applyNumberFormat="1" applyFont="1" applyFill="1" applyBorder="1" applyAlignment="1">
      <alignment horizontal="right"/>
      <protection/>
    </xf>
    <xf numFmtId="10" fontId="3" fillId="0" borderId="44" xfId="58" applyNumberFormat="1" applyFont="1" applyFill="1" applyBorder="1" applyAlignment="1">
      <alignment horizontal="right"/>
      <protection/>
    </xf>
    <xf numFmtId="10" fontId="12" fillId="38" borderId="107" xfId="58" applyNumberFormat="1" applyFont="1" applyFill="1" applyBorder="1" applyAlignment="1">
      <alignment horizontal="right" vertical="center"/>
      <protection/>
    </xf>
    <xf numFmtId="3" fontId="27" fillId="36" borderId="164" xfId="58" applyNumberFormat="1" applyFont="1" applyFill="1" applyBorder="1" applyAlignment="1">
      <alignment vertical="center"/>
      <protection/>
    </xf>
    <xf numFmtId="3" fontId="12" fillId="38" borderId="165" xfId="58" applyNumberFormat="1" applyFont="1" applyFill="1" applyBorder="1" applyAlignment="1">
      <alignment vertical="center"/>
      <protection/>
    </xf>
    <xf numFmtId="3" fontId="3" fillId="0" borderId="152" xfId="58" applyNumberFormat="1" applyFont="1" applyFill="1" applyBorder="1">
      <alignment/>
      <protection/>
    </xf>
    <xf numFmtId="3" fontId="3" fillId="0" borderId="166" xfId="58" applyNumberFormat="1" applyFont="1" applyFill="1" applyBorder="1">
      <alignment/>
      <protection/>
    </xf>
    <xf numFmtId="3" fontId="12" fillId="38" borderId="33" xfId="58" applyNumberFormat="1" applyFont="1" applyFill="1" applyBorder="1" applyAlignment="1">
      <alignment vertical="center"/>
      <protection/>
    </xf>
    <xf numFmtId="37" fontId="133" fillId="0" borderId="0" xfId="61" applyFont="1">
      <alignment/>
      <protection/>
    </xf>
    <xf numFmtId="37" fontId="13" fillId="35" borderId="105" xfId="61" applyFont="1" applyFill="1" applyBorder="1" applyAlignment="1" applyProtection="1">
      <alignment horizontal="center"/>
      <protection/>
    </xf>
    <xf numFmtId="37" fontId="3" fillId="0" borderId="126" xfId="61" applyFont="1" applyFill="1" applyBorder="1" applyProtection="1">
      <alignment/>
      <protection/>
    </xf>
    <xf numFmtId="37" fontId="3" fillId="0" borderId="167" xfId="61" applyFont="1" applyFill="1" applyBorder="1" applyProtection="1">
      <alignment/>
      <protection/>
    </xf>
    <xf numFmtId="3" fontId="3" fillId="0" borderId="126" xfId="61" applyNumberFormat="1" applyFont="1" applyFill="1" applyBorder="1" applyAlignment="1">
      <alignment horizontal="right"/>
      <protection/>
    </xf>
    <xf numFmtId="3" fontId="3" fillId="0" borderId="168" xfId="61" applyNumberFormat="1" applyFont="1" applyFill="1" applyBorder="1" applyAlignment="1">
      <alignment horizontal="right"/>
      <protection/>
    </xf>
    <xf numFmtId="2" fontId="6" fillId="0" borderId="168" xfId="61" applyNumberFormat="1" applyFont="1" applyFill="1" applyBorder="1" applyAlignment="1" applyProtection="1">
      <alignment horizontal="right" indent="1"/>
      <protection/>
    </xf>
    <xf numFmtId="2" fontId="6" fillId="0" borderId="126" xfId="61" applyNumberFormat="1" applyFont="1" applyFill="1" applyBorder="1" applyAlignment="1" applyProtection="1">
      <alignment horizontal="right" indent="1"/>
      <protection/>
    </xf>
    <xf numFmtId="2" fontId="6" fillId="0" borderId="86" xfId="61" applyNumberFormat="1" applyFont="1" applyFill="1" applyBorder="1" applyAlignment="1" applyProtection="1">
      <alignment horizontal="center"/>
      <protection/>
    </xf>
    <xf numFmtId="37" fontId="134" fillId="0" borderId="0" xfId="61" applyFont="1">
      <alignment/>
      <protection/>
    </xf>
    <xf numFmtId="173" fontId="27" fillId="36" borderId="154" xfId="58" applyNumberFormat="1" applyFont="1" applyFill="1" applyBorder="1" applyAlignment="1">
      <alignment vertical="center"/>
      <protection/>
    </xf>
    <xf numFmtId="10" fontId="12" fillId="38" borderId="116" xfId="58" applyNumberFormat="1" applyFont="1" applyFill="1" applyBorder="1" applyAlignment="1">
      <alignment vertical="center"/>
      <protection/>
    </xf>
    <xf numFmtId="10" fontId="3" fillId="0" borderId="65" xfId="58" applyNumberFormat="1" applyFont="1" applyFill="1" applyBorder="1">
      <alignment/>
      <protection/>
    </xf>
    <xf numFmtId="10" fontId="3" fillId="0" borderId="44" xfId="58" applyNumberFormat="1" applyFont="1" applyFill="1" applyBorder="1">
      <alignment/>
      <protection/>
    </xf>
    <xf numFmtId="10" fontId="12" fillId="38" borderId="107" xfId="58" applyNumberFormat="1" applyFont="1" applyFill="1" applyBorder="1" applyAlignment="1">
      <alignment vertical="center"/>
      <protection/>
    </xf>
    <xf numFmtId="37" fontId="6" fillId="14" borderId="30" xfId="61" applyFont="1" applyFill="1" applyBorder="1" applyProtection="1">
      <alignment/>
      <protection/>
    </xf>
    <xf numFmtId="37" fontId="6" fillId="14" borderId="15" xfId="61" applyFont="1" applyFill="1" applyBorder="1" applyProtection="1">
      <alignment/>
      <protection/>
    </xf>
    <xf numFmtId="37" fontId="6" fillId="14" borderId="24" xfId="61" applyFont="1" applyFill="1" applyBorder="1" applyProtection="1">
      <alignment/>
      <protection/>
    </xf>
    <xf numFmtId="3" fontId="6" fillId="14" borderId="15" xfId="61" applyNumberFormat="1" applyFont="1" applyFill="1" applyBorder="1" applyAlignment="1">
      <alignment horizontal="right"/>
      <protection/>
    </xf>
    <xf numFmtId="3" fontId="6" fillId="14" borderId="19" xfId="61" applyNumberFormat="1" applyFont="1" applyFill="1" applyBorder="1" applyAlignment="1">
      <alignment horizontal="right"/>
      <protection/>
    </xf>
    <xf numFmtId="37" fontId="3" fillId="14" borderId="24" xfId="61" applyFont="1" applyFill="1" applyBorder="1" applyProtection="1">
      <alignment/>
      <protection/>
    </xf>
    <xf numFmtId="2" fontId="6" fillId="14" borderId="19" xfId="61" applyNumberFormat="1" applyFont="1" applyFill="1" applyBorder="1" applyAlignment="1" applyProtection="1">
      <alignment horizontal="right" indent="1"/>
      <protection/>
    </xf>
    <xf numFmtId="2" fontId="6" fillId="14" borderId="15" xfId="61" applyNumberFormat="1" applyFont="1" applyFill="1" applyBorder="1" applyAlignment="1" applyProtection="1">
      <alignment horizontal="right" indent="1"/>
      <protection/>
    </xf>
    <xf numFmtId="2" fontId="6" fillId="14" borderId="10" xfId="61" applyNumberFormat="1" applyFont="1" applyFill="1" applyBorder="1" applyAlignment="1" applyProtection="1">
      <alignment horizontal="center"/>
      <protection/>
    </xf>
    <xf numFmtId="2" fontId="3" fillId="0" borderId="39" xfId="64" applyNumberFormat="1" applyFont="1" applyBorder="1">
      <alignment/>
      <protection/>
    </xf>
    <xf numFmtId="3" fontId="27" fillId="37" borderId="144" xfId="58" applyNumberFormat="1" applyFont="1" applyFill="1" applyBorder="1" applyAlignment="1">
      <alignment vertical="center"/>
      <protection/>
    </xf>
    <xf numFmtId="3" fontId="27" fillId="37" borderId="0" xfId="58" applyNumberFormat="1" applyFont="1" applyFill="1" applyBorder="1" applyAlignment="1">
      <alignment vertical="center"/>
      <protection/>
    </xf>
    <xf numFmtId="3" fontId="27" fillId="37" borderId="143" xfId="58" applyNumberFormat="1" applyFont="1" applyFill="1" applyBorder="1" applyAlignment="1">
      <alignment vertical="center"/>
      <protection/>
    </xf>
    <xf numFmtId="173" fontId="27" fillId="37" borderId="145" xfId="58" applyNumberFormat="1" applyFont="1" applyFill="1" applyBorder="1" applyAlignment="1">
      <alignment vertical="center"/>
      <protection/>
    </xf>
    <xf numFmtId="10" fontId="27" fillId="37" borderId="126" xfId="58" applyNumberFormat="1" applyFont="1" applyFill="1" applyBorder="1" applyAlignment="1">
      <alignment horizontal="right" vertical="center"/>
      <protection/>
    </xf>
    <xf numFmtId="3" fontId="12" fillId="0" borderId="169" xfId="58" applyNumberFormat="1" applyFont="1" applyFill="1" applyBorder="1">
      <alignment/>
      <protection/>
    </xf>
    <xf numFmtId="37" fontId="9" fillId="0" borderId="14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6" fillId="36" borderId="170" xfId="58" applyNumberFormat="1" applyFont="1" applyFill="1" applyBorder="1" applyAlignment="1">
      <alignment horizontal="right" vertical="center"/>
      <protection/>
    </xf>
    <xf numFmtId="3" fontId="3" fillId="0" borderId="36" xfId="61" applyNumberFormat="1" applyFont="1" applyFill="1" applyBorder="1" applyAlignment="1">
      <alignment horizontal="right"/>
      <protection/>
    </xf>
    <xf numFmtId="3" fontId="3" fillId="0" borderId="171" xfId="61" applyNumberFormat="1" applyFont="1" applyFill="1" applyBorder="1">
      <alignment/>
      <protection/>
    </xf>
    <xf numFmtId="3" fontId="3" fillId="0" borderId="171" xfId="61" applyNumberFormat="1" applyFont="1" applyFill="1" applyBorder="1" applyAlignment="1">
      <alignment horizontal="right"/>
      <protection/>
    </xf>
    <xf numFmtId="37" fontId="3" fillId="0" borderId="163" xfId="61" applyFont="1" applyFill="1" applyBorder="1" applyProtection="1">
      <alignment/>
      <protection/>
    </xf>
    <xf numFmtId="37" fontId="3" fillId="0" borderId="36" xfId="61" applyFont="1" applyFill="1" applyBorder="1" applyAlignment="1" applyProtection="1">
      <alignment horizontal="right"/>
      <protection/>
    </xf>
    <xf numFmtId="37" fontId="3" fillId="0" borderId="171" xfId="61" applyFont="1" applyFill="1" applyBorder="1" applyAlignment="1" applyProtection="1">
      <alignment horizontal="right"/>
      <protection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151" xfId="61" applyFont="1" applyFill="1" applyBorder="1" applyProtection="1">
      <alignment/>
      <protection/>
    </xf>
    <xf numFmtId="2" fontId="6" fillId="0" borderId="18" xfId="67" applyNumberFormat="1" applyFont="1" applyFill="1" applyBorder="1" applyAlignment="1" applyProtection="1">
      <alignment horizontal="right" indent="1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36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8" xfId="67" applyNumberFormat="1" applyFont="1" applyFill="1" applyBorder="1" applyAlignment="1" applyProtection="1">
      <alignment horizontal="center"/>
      <protection/>
    </xf>
    <xf numFmtId="2" fontId="6" fillId="0" borderId="17" xfId="67" applyNumberFormat="1" applyFont="1" applyFill="1" applyBorder="1" applyAlignment="1" applyProtection="1">
      <alignment horizontal="center"/>
      <protection/>
    </xf>
    <xf numFmtId="2" fontId="6" fillId="0" borderId="126" xfId="67" applyNumberFormat="1" applyFont="1" applyFill="1" applyBorder="1" applyAlignment="1" applyProtection="1">
      <alignment horizontal="center"/>
      <protection/>
    </xf>
    <xf numFmtId="2" fontId="6" fillId="14" borderId="15" xfId="67" applyNumberFormat="1" applyFont="1" applyFill="1" applyBorder="1" applyAlignment="1" applyProtection="1">
      <alignment horizontal="center"/>
      <protection/>
    </xf>
    <xf numFmtId="2" fontId="6" fillId="34" borderId="15" xfId="67" applyNumberFormat="1" applyFont="1" applyFill="1" applyBorder="1" applyAlignment="1" applyProtection="1">
      <alignment horizontal="right" indent="1"/>
      <protection/>
    </xf>
    <xf numFmtId="0" fontId="3" fillId="0" borderId="70" xfId="65" applyNumberFormat="1" applyFont="1" applyBorder="1">
      <alignment/>
      <protection/>
    </xf>
    <xf numFmtId="3" fontId="3" fillId="0" borderId="67" xfId="65" applyNumberFormat="1" applyFont="1" applyBorder="1">
      <alignment/>
      <protection/>
    </xf>
    <xf numFmtId="3" fontId="3" fillId="0" borderId="112" xfId="65" applyNumberFormat="1" applyFont="1" applyBorder="1">
      <alignment/>
      <protection/>
    </xf>
    <xf numFmtId="10" fontId="3" fillId="0" borderId="112" xfId="65" applyNumberFormat="1" applyFont="1" applyBorder="1">
      <alignment/>
      <protection/>
    </xf>
    <xf numFmtId="3" fontId="3" fillId="0" borderId="69" xfId="65" applyNumberFormat="1" applyFont="1" applyBorder="1">
      <alignment/>
      <protection/>
    </xf>
    <xf numFmtId="10" fontId="3" fillId="0" borderId="113" xfId="65" applyNumberFormat="1" applyFont="1" applyBorder="1">
      <alignment/>
      <protection/>
    </xf>
    <xf numFmtId="10" fontId="3" fillId="0" borderId="111" xfId="65" applyNumberFormat="1" applyFont="1" applyBorder="1">
      <alignment/>
      <protection/>
    </xf>
    <xf numFmtId="37" fontId="135" fillId="40" borderId="172" xfId="47" applyNumberFormat="1" applyFont="1" applyFill="1" applyBorder="1" applyAlignment="1">
      <alignment/>
    </xf>
    <xf numFmtId="0" fontId="41" fillId="0" borderId="152" xfId="57" applyFont="1" applyFill="1" applyBorder="1">
      <alignment/>
      <protection/>
    </xf>
    <xf numFmtId="0" fontId="41" fillId="0" borderId="173" xfId="57" applyFont="1" applyFill="1" applyBorder="1">
      <alignment/>
      <protection/>
    </xf>
    <xf numFmtId="3" fontId="3" fillId="0" borderId="174" xfId="58" applyNumberFormat="1" applyFont="1" applyFill="1" applyBorder="1">
      <alignment/>
      <protection/>
    </xf>
    <xf numFmtId="37" fontId="44" fillId="40" borderId="175" xfId="47" applyNumberFormat="1" applyFont="1" applyFill="1" applyBorder="1" applyAlignment="1">
      <alignment/>
    </xf>
    <xf numFmtId="1" fontId="14" fillId="0" borderId="0" xfId="65" applyNumberFormat="1" applyFont="1" applyAlignment="1">
      <alignment horizontal="center" vertical="center" wrapText="1"/>
      <protection/>
    </xf>
    <xf numFmtId="37" fontId="13" fillId="35" borderId="176" xfId="61" applyFont="1" applyFill="1" applyBorder="1" applyAlignment="1" applyProtection="1">
      <alignment horizontal="center"/>
      <protection/>
    </xf>
    <xf numFmtId="0" fontId="3" fillId="0" borderId="177" xfId="64" applyNumberFormat="1" applyFont="1" applyBorder="1" quotePrefix="1">
      <alignment/>
      <protection/>
    </xf>
    <xf numFmtId="3" fontId="3" fillId="0" borderId="69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65" xfId="64" applyNumberFormat="1" applyFont="1" applyBorder="1">
      <alignment/>
      <protection/>
    </xf>
    <xf numFmtId="2" fontId="3" fillId="0" borderId="113" xfId="64" applyNumberFormat="1" applyFont="1" applyBorder="1" applyAlignment="1">
      <alignment horizontal="right"/>
      <protection/>
    </xf>
    <xf numFmtId="2" fontId="3" fillId="0" borderId="113" xfId="64" applyNumberFormat="1" applyFont="1" applyBorder="1">
      <alignment/>
      <protection/>
    </xf>
    <xf numFmtId="10" fontId="26" fillId="36" borderId="178" xfId="58" applyNumberFormat="1" applyFont="1" applyFill="1" applyBorder="1" applyAlignment="1">
      <alignment horizontal="right" vertical="center"/>
      <protection/>
    </xf>
    <xf numFmtId="37" fontId="32" fillId="40" borderId="175" xfId="47" applyNumberFormat="1" applyFont="1" applyFill="1" applyBorder="1" applyAlignment="1">
      <alignment/>
    </xf>
    <xf numFmtId="37" fontId="32" fillId="40" borderId="172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2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3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6" fillId="0" borderId="0" xfId="61" applyFont="1" applyFill="1" applyBorder="1" applyAlignment="1" applyProtection="1">
      <alignment horizontal="left"/>
      <protection/>
    </xf>
    <xf numFmtId="37" fontId="137" fillId="0" borderId="0" xfId="61" applyFont="1" applyFill="1" applyBorder="1" applyAlignment="1" applyProtection="1">
      <alignment horizontal="left"/>
      <protection/>
    </xf>
    <xf numFmtId="37" fontId="136" fillId="0" borderId="25" xfId="61" applyFont="1" applyFill="1" applyBorder="1" applyAlignment="1" applyProtection="1">
      <alignment horizontal="left"/>
      <protection/>
    </xf>
    <xf numFmtId="37" fontId="136" fillId="0" borderId="0" xfId="61" applyFont="1" applyFill="1" applyBorder="1" applyAlignment="1" applyProtection="1">
      <alignment horizontal="left" vertical="center"/>
      <protection/>
    </xf>
    <xf numFmtId="37" fontId="138" fillId="0" borderId="18" xfId="61" applyFont="1" applyFill="1" applyBorder="1" applyAlignment="1" applyProtection="1">
      <alignment vertical="center"/>
      <protection/>
    </xf>
    <xf numFmtId="0" fontId="37" fillId="39" borderId="179" xfId="57" applyFont="1" applyFill="1" applyBorder="1" applyAlignment="1">
      <alignment horizontal="center"/>
      <protection/>
    </xf>
    <xf numFmtId="0" fontId="37" fillId="39" borderId="180" xfId="57" applyFont="1" applyFill="1" applyBorder="1" applyAlignment="1">
      <alignment horizontal="center"/>
      <protection/>
    </xf>
    <xf numFmtId="0" fontId="139" fillId="39" borderId="18" xfId="57" applyFont="1" applyFill="1" applyBorder="1" applyAlignment="1">
      <alignment horizontal="center"/>
      <protection/>
    </xf>
    <xf numFmtId="0" fontId="139" fillId="39" borderId="17" xfId="57" applyFont="1" applyFill="1" applyBorder="1" applyAlignment="1">
      <alignment horizontal="center"/>
      <protection/>
    </xf>
    <xf numFmtId="0" fontId="38" fillId="39" borderId="18" xfId="57" applyFont="1" applyFill="1" applyBorder="1" applyAlignment="1">
      <alignment horizontal="center"/>
      <protection/>
    </xf>
    <xf numFmtId="0" fontId="38" fillId="39" borderId="17" xfId="57" applyFont="1" applyFill="1" applyBorder="1" applyAlignment="1">
      <alignment horizontal="center"/>
      <protection/>
    </xf>
    <xf numFmtId="37" fontId="140" fillId="37" borderId="181" xfId="46" applyNumberFormat="1" applyFont="1" applyFill="1" applyBorder="1" applyAlignment="1" applyProtection="1">
      <alignment horizontal="center"/>
      <protection/>
    </xf>
    <xf numFmtId="37" fontId="140" fillId="37" borderId="182" xfId="46" applyNumberFormat="1" applyFont="1" applyFill="1" applyBorder="1" applyAlignment="1" applyProtection="1">
      <alignment horizontal="center"/>
      <protection/>
    </xf>
    <xf numFmtId="37" fontId="125" fillId="7" borderId="0" xfId="62" applyFont="1" applyFill="1" applyAlignment="1">
      <alignment horizontal="left" wrapText="1"/>
      <protection/>
    </xf>
    <xf numFmtId="37" fontId="21" fillId="40" borderId="0" xfId="46" applyNumberFormat="1" applyFont="1" applyFill="1" applyBorder="1" applyAlignment="1" applyProtection="1">
      <alignment horizontal="center"/>
      <protection/>
    </xf>
    <xf numFmtId="37" fontId="16" fillId="35" borderId="36" xfId="61" applyFont="1" applyFill="1" applyBorder="1" applyAlignment="1" applyProtection="1">
      <alignment horizontal="center" vertical="center"/>
      <protection/>
    </xf>
    <xf numFmtId="37" fontId="16" fillId="35" borderId="163" xfId="61" applyFont="1" applyFill="1" applyBorder="1" applyAlignment="1" applyProtection="1">
      <alignment horizontal="center" vertical="center"/>
      <protection/>
    </xf>
    <xf numFmtId="37" fontId="16" fillId="35" borderId="35" xfId="61" applyFont="1" applyFill="1" applyBorder="1" applyAlignment="1" applyProtection="1">
      <alignment horizontal="center" vertical="center"/>
      <protection/>
    </xf>
    <xf numFmtId="37" fontId="16" fillId="35" borderId="30" xfId="61" applyFont="1" applyFill="1" applyBorder="1" applyAlignment="1">
      <alignment horizontal="center" vertical="center"/>
      <protection/>
    </xf>
    <xf numFmtId="0" fontId="10" fillId="0" borderId="15" xfId="56" applyBorder="1" applyAlignment="1">
      <alignment horizontal="center" vertical="center"/>
      <protection/>
    </xf>
    <xf numFmtId="0" fontId="10" fillId="0" borderId="10" xfId="56" applyBorder="1" applyAlignment="1">
      <alignment horizontal="center" vertical="center"/>
      <protection/>
    </xf>
    <xf numFmtId="37" fontId="17" fillId="35" borderId="151" xfId="61" applyFont="1" applyFill="1" applyBorder="1" applyAlignment="1">
      <alignment horizontal="center" vertical="center"/>
      <protection/>
    </xf>
    <xf numFmtId="0" fontId="15" fillId="0" borderId="86" xfId="56" applyFont="1" applyBorder="1" applyAlignment="1">
      <alignment horizontal="center" vertical="center"/>
      <protection/>
    </xf>
    <xf numFmtId="37" fontId="19" fillId="35" borderId="36" xfId="61" applyFont="1" applyFill="1" applyBorder="1" applyAlignment="1">
      <alignment horizontal="center" vertical="center"/>
      <protection/>
    </xf>
    <xf numFmtId="37" fontId="19" fillId="35" borderId="163" xfId="61" applyFont="1" applyFill="1" applyBorder="1" applyAlignment="1">
      <alignment horizontal="center" vertical="center"/>
      <protection/>
    </xf>
    <xf numFmtId="37" fontId="19" fillId="35" borderId="35" xfId="61" applyFont="1" applyFill="1" applyBorder="1" applyAlignment="1">
      <alignment horizontal="center" vertical="center"/>
      <protection/>
    </xf>
    <xf numFmtId="37" fontId="19" fillId="35" borderId="18" xfId="61" applyFont="1" applyFill="1" applyBorder="1" applyAlignment="1">
      <alignment horizontal="center" vertical="center"/>
      <protection/>
    </xf>
    <xf numFmtId="37" fontId="19" fillId="35" borderId="0" xfId="61" applyFont="1" applyFill="1" applyBorder="1" applyAlignment="1">
      <alignment horizontal="center" vertical="center"/>
      <protection/>
    </xf>
    <xf numFmtId="37" fontId="19" fillId="35" borderId="17" xfId="61" applyFont="1" applyFill="1" applyBorder="1" applyAlignment="1">
      <alignment horizontal="center" vertical="center"/>
      <protection/>
    </xf>
    <xf numFmtId="37" fontId="138" fillId="0" borderId="18" xfId="61" applyFont="1" applyFill="1" applyBorder="1" applyAlignment="1" applyProtection="1">
      <alignment horizontal="center" vertical="center"/>
      <protection/>
    </xf>
    <xf numFmtId="37" fontId="141" fillId="0" borderId="18" xfId="61" applyFont="1" applyBorder="1">
      <alignment/>
      <protection/>
    </xf>
    <xf numFmtId="37" fontId="141" fillId="0" borderId="23" xfId="61" applyFont="1" applyBorder="1">
      <alignment/>
      <protection/>
    </xf>
    <xf numFmtId="37" fontId="13" fillId="35" borderId="18" xfId="61" applyFont="1" applyFill="1" applyBorder="1" applyAlignment="1">
      <alignment horizontal="center"/>
      <protection/>
    </xf>
    <xf numFmtId="37" fontId="13" fillId="35" borderId="17" xfId="61" applyFont="1" applyFill="1" applyBorder="1" applyAlignment="1">
      <alignment horizontal="center"/>
      <protection/>
    </xf>
    <xf numFmtId="37" fontId="13" fillId="35" borderId="36" xfId="61" applyFont="1" applyFill="1" applyBorder="1" applyAlignment="1">
      <alignment horizontal="center" vertical="center"/>
      <protection/>
    </xf>
    <xf numFmtId="37" fontId="14" fillId="35" borderId="14" xfId="61" applyFont="1" applyFill="1" applyBorder="1" applyAlignment="1">
      <alignment horizontal="center" vertical="center"/>
      <protection/>
    </xf>
    <xf numFmtId="37" fontId="13" fillId="35" borderId="171" xfId="61" applyFont="1" applyFill="1" applyBorder="1" applyAlignment="1">
      <alignment horizontal="center" vertical="center" wrapText="1"/>
      <protection/>
    </xf>
    <xf numFmtId="37" fontId="14" fillId="35" borderId="12" xfId="61" applyFont="1" applyFill="1" applyBorder="1" applyAlignment="1">
      <alignment horizontal="center" vertical="center" wrapText="1"/>
      <protection/>
    </xf>
    <xf numFmtId="37" fontId="16" fillId="35" borderId="36" xfId="61" applyFont="1" applyFill="1" applyBorder="1" applyAlignment="1">
      <alignment horizontal="center" vertical="center"/>
      <protection/>
    </xf>
    <xf numFmtId="37" fontId="16" fillId="35" borderId="163" xfId="61" applyFont="1" applyFill="1" applyBorder="1" applyAlignment="1">
      <alignment horizontal="center" vertical="center"/>
      <protection/>
    </xf>
    <xf numFmtId="37" fontId="16" fillId="35" borderId="18" xfId="61" applyFont="1" applyFill="1" applyBorder="1" applyAlignment="1">
      <alignment horizontal="center" vertical="center"/>
      <protection/>
    </xf>
    <xf numFmtId="37" fontId="16" fillId="35" borderId="0" xfId="61" applyFont="1" applyFill="1" applyBorder="1" applyAlignment="1">
      <alignment horizontal="center" vertical="center"/>
      <protection/>
    </xf>
    <xf numFmtId="37" fontId="16" fillId="35" borderId="35" xfId="61" applyFont="1" applyFill="1" applyBorder="1" applyAlignment="1">
      <alignment horizontal="center" vertical="center"/>
      <protection/>
    </xf>
    <xf numFmtId="37" fontId="16" fillId="35" borderId="17" xfId="61" applyFont="1" applyFill="1" applyBorder="1" applyAlignment="1">
      <alignment horizontal="center" vertical="center"/>
      <protection/>
    </xf>
    <xf numFmtId="37" fontId="25" fillId="40" borderId="175" xfId="46" applyNumberFormat="1" applyFont="1" applyFill="1" applyBorder="1" applyAlignment="1" applyProtection="1">
      <alignment horizontal="center"/>
      <protection/>
    </xf>
    <xf numFmtId="37" fontId="25" fillId="40" borderId="183" xfId="46" applyNumberFormat="1" applyFont="1" applyFill="1" applyBorder="1" applyAlignment="1" applyProtection="1">
      <alignment horizontal="center"/>
      <protection/>
    </xf>
    <xf numFmtId="37" fontId="25" fillId="40" borderId="172" xfId="46" applyNumberFormat="1" applyFont="1" applyFill="1" applyBorder="1" applyAlignment="1" applyProtection="1">
      <alignment horizontal="center"/>
      <protection/>
    </xf>
    <xf numFmtId="0" fontId="5" fillId="35" borderId="175" xfId="64" applyFont="1" applyFill="1" applyBorder="1" applyAlignment="1">
      <alignment horizontal="center"/>
      <protection/>
    </xf>
    <xf numFmtId="0" fontId="5" fillId="35" borderId="183" xfId="64" applyFont="1" applyFill="1" applyBorder="1" applyAlignment="1">
      <alignment horizontal="center"/>
      <protection/>
    </xf>
    <xf numFmtId="0" fontId="5" fillId="35" borderId="25" xfId="64" applyFont="1" applyFill="1" applyBorder="1" applyAlignment="1">
      <alignment horizontal="center"/>
      <protection/>
    </xf>
    <xf numFmtId="0" fontId="5" fillId="35" borderId="184" xfId="64" applyFont="1" applyFill="1" applyBorder="1" applyAlignment="1">
      <alignment horizontal="center"/>
      <protection/>
    </xf>
    <xf numFmtId="0" fontId="5" fillId="35" borderId="172" xfId="64" applyFont="1" applyFill="1" applyBorder="1" applyAlignment="1">
      <alignment horizontal="center"/>
      <protection/>
    </xf>
    <xf numFmtId="0" fontId="19" fillId="35" borderId="185" xfId="64" applyFont="1" applyFill="1" applyBorder="1" applyAlignment="1">
      <alignment horizontal="center" vertical="center"/>
      <protection/>
    </xf>
    <xf numFmtId="0" fontId="19" fillId="35" borderId="25" xfId="64" applyFont="1" applyFill="1" applyBorder="1" applyAlignment="1">
      <alignment horizontal="center" vertical="center"/>
      <protection/>
    </xf>
    <xf numFmtId="0" fontId="19" fillId="35" borderId="184" xfId="64" applyFont="1" applyFill="1" applyBorder="1" applyAlignment="1">
      <alignment horizontal="center" vertical="center"/>
      <protection/>
    </xf>
    <xf numFmtId="0" fontId="16" fillId="35" borderId="40" xfId="64" applyFont="1" applyFill="1" applyBorder="1" applyAlignment="1">
      <alignment horizontal="center" vertical="center"/>
      <protection/>
    </xf>
    <xf numFmtId="0" fontId="16" fillId="35" borderId="20" xfId="64" applyFont="1" applyFill="1" applyBorder="1" applyAlignment="1">
      <alignment horizontal="center" vertical="center"/>
      <protection/>
    </xf>
    <xf numFmtId="0" fontId="16" fillId="35" borderId="186" xfId="64" applyFont="1" applyFill="1" applyBorder="1" applyAlignment="1">
      <alignment horizontal="center" vertical="center"/>
      <protection/>
    </xf>
    <xf numFmtId="49" fontId="13" fillId="35" borderId="175" xfId="64" applyNumberFormat="1" applyFont="1" applyFill="1" applyBorder="1" applyAlignment="1">
      <alignment horizontal="center" vertical="center" wrapText="1"/>
      <protection/>
    </xf>
    <xf numFmtId="49" fontId="13" fillId="35" borderId="183" xfId="64" applyNumberFormat="1" applyFont="1" applyFill="1" applyBorder="1" applyAlignment="1">
      <alignment horizontal="center" vertical="center" wrapText="1"/>
      <protection/>
    </xf>
    <xf numFmtId="49" fontId="13" fillId="35" borderId="187" xfId="64" applyNumberFormat="1" applyFont="1" applyFill="1" applyBorder="1" applyAlignment="1">
      <alignment horizontal="center" vertical="center" wrapText="1"/>
      <protection/>
    </xf>
    <xf numFmtId="0" fontId="13" fillId="35" borderId="183" xfId="64" applyNumberFormat="1" applyFont="1" applyFill="1" applyBorder="1" applyAlignment="1">
      <alignment horizontal="center" vertical="center" wrapText="1"/>
      <protection/>
    </xf>
    <xf numFmtId="0" fontId="13" fillId="35" borderId="187" xfId="64" applyNumberFormat="1" applyFont="1" applyFill="1" applyBorder="1" applyAlignment="1">
      <alignment horizontal="center" vertical="center" wrapText="1"/>
      <protection/>
    </xf>
    <xf numFmtId="1" fontId="12" fillId="35" borderId="185" xfId="64" applyNumberFormat="1" applyFont="1" applyFill="1" applyBorder="1" applyAlignment="1">
      <alignment horizontal="center" vertical="center" wrapText="1"/>
      <protection/>
    </xf>
    <xf numFmtId="1" fontId="12" fillId="35" borderId="188" xfId="64" applyNumberFormat="1" applyFont="1" applyFill="1" applyBorder="1" applyAlignment="1">
      <alignment horizontal="center" vertical="center" wrapText="1"/>
      <protection/>
    </xf>
    <xf numFmtId="1" fontId="12" fillId="35" borderId="40" xfId="64" applyNumberFormat="1" applyFont="1" applyFill="1" applyBorder="1" applyAlignment="1">
      <alignment horizontal="center" vertical="center" wrapText="1"/>
      <protection/>
    </xf>
    <xf numFmtId="49" fontId="5" fillId="35" borderId="189" xfId="64" applyNumberFormat="1" applyFont="1" applyFill="1" applyBorder="1" applyAlignment="1">
      <alignment horizontal="center" vertical="center" wrapText="1"/>
      <protection/>
    </xf>
    <xf numFmtId="49" fontId="5" fillId="35" borderId="39" xfId="64" applyNumberFormat="1" applyFont="1" applyFill="1" applyBorder="1" applyAlignment="1">
      <alignment horizontal="center" vertical="center" wrapText="1"/>
      <protection/>
    </xf>
    <xf numFmtId="49" fontId="5" fillId="35" borderId="190" xfId="64" applyNumberFormat="1" applyFont="1" applyFill="1" applyBorder="1" applyAlignment="1">
      <alignment horizontal="center" vertical="center" wrapText="1"/>
      <protection/>
    </xf>
    <xf numFmtId="49" fontId="5" fillId="35" borderId="38" xfId="64" applyNumberFormat="1" applyFont="1" applyFill="1" applyBorder="1" applyAlignment="1">
      <alignment horizontal="center" vertical="center" wrapText="1"/>
      <protection/>
    </xf>
    <xf numFmtId="49" fontId="12" fillId="35" borderId="175" xfId="64" applyNumberFormat="1" applyFont="1" applyFill="1" applyBorder="1" applyAlignment="1">
      <alignment horizontal="center" vertical="center" wrapText="1"/>
      <protection/>
    </xf>
    <xf numFmtId="49" fontId="12" fillId="35" borderId="183" xfId="64" applyNumberFormat="1" applyFont="1" applyFill="1" applyBorder="1" applyAlignment="1">
      <alignment horizontal="center" vertical="center" wrapText="1"/>
      <protection/>
    </xf>
    <xf numFmtId="49" fontId="12" fillId="35" borderId="187" xfId="64" applyNumberFormat="1" applyFont="1" applyFill="1" applyBorder="1" applyAlignment="1">
      <alignment horizontal="center" vertical="center" wrapText="1"/>
      <protection/>
    </xf>
    <xf numFmtId="1" fontId="5" fillId="35" borderId="185" xfId="64" applyNumberFormat="1" applyFont="1" applyFill="1" applyBorder="1" applyAlignment="1">
      <alignment horizontal="center" vertical="center" wrapText="1"/>
      <protection/>
    </xf>
    <xf numFmtId="1" fontId="5" fillId="35" borderId="188" xfId="64" applyNumberFormat="1" applyFont="1" applyFill="1" applyBorder="1" applyAlignment="1">
      <alignment horizontal="center" vertical="center" wrapText="1"/>
      <protection/>
    </xf>
    <xf numFmtId="1" fontId="5" fillId="35" borderId="40" xfId="64" applyNumberFormat="1" applyFont="1" applyFill="1" applyBorder="1" applyAlignment="1">
      <alignment horizontal="center" vertical="center" wrapText="1"/>
      <protection/>
    </xf>
    <xf numFmtId="49" fontId="13" fillId="35" borderId="45" xfId="58" applyNumberFormat="1" applyFont="1" applyFill="1" applyBorder="1" applyAlignment="1">
      <alignment horizontal="center" vertical="center" wrapText="1"/>
      <protection/>
    </xf>
    <xf numFmtId="49" fontId="13" fillId="35" borderId="156" xfId="58" applyNumberFormat="1" applyFont="1" applyFill="1" applyBorder="1" applyAlignment="1">
      <alignment horizontal="center" vertical="center" wrapText="1"/>
      <protection/>
    </xf>
    <xf numFmtId="49" fontId="13" fillId="35" borderId="191" xfId="58" applyNumberFormat="1" applyFont="1" applyFill="1" applyBorder="1" applyAlignment="1">
      <alignment horizontal="center" vertical="center" wrapText="1"/>
      <protection/>
    </xf>
    <xf numFmtId="49" fontId="13" fillId="35" borderId="192" xfId="58" applyNumberFormat="1" applyFont="1" applyFill="1" applyBorder="1" applyAlignment="1">
      <alignment horizontal="center" vertical="center" wrapText="1"/>
      <protection/>
    </xf>
    <xf numFmtId="49" fontId="16" fillId="35" borderId="193" xfId="58" applyNumberFormat="1" applyFont="1" applyFill="1" applyBorder="1" applyAlignment="1">
      <alignment horizontal="center" vertical="center" wrapText="1"/>
      <protection/>
    </xf>
    <xf numFmtId="0" fontId="29" fillId="0" borderId="169" xfId="58" applyFont="1" applyBorder="1" applyAlignment="1">
      <alignment horizontal="center" vertical="center" wrapText="1"/>
      <protection/>
    </xf>
    <xf numFmtId="49" fontId="13" fillId="35" borderId="194" xfId="58" applyNumberFormat="1" applyFont="1" applyFill="1" applyBorder="1" applyAlignment="1">
      <alignment horizontal="center" vertical="center" wrapText="1"/>
      <protection/>
    </xf>
    <xf numFmtId="49" fontId="13" fillId="35" borderId="195" xfId="58" applyNumberFormat="1" applyFont="1" applyFill="1" applyBorder="1" applyAlignment="1">
      <alignment horizontal="center" vertical="center" wrapText="1"/>
      <protection/>
    </xf>
    <xf numFmtId="37" fontId="32" fillId="40" borderId="175" xfId="47" applyNumberFormat="1" applyFont="1" applyFill="1" applyBorder="1" applyAlignment="1">
      <alignment horizontal="center"/>
    </xf>
    <xf numFmtId="37" fontId="32" fillId="40" borderId="172" xfId="47" applyNumberFormat="1" applyFont="1" applyFill="1" applyBorder="1" applyAlignment="1">
      <alignment horizontal="center"/>
    </xf>
    <xf numFmtId="0" fontId="19" fillId="35" borderId="36" xfId="58" applyFont="1" applyFill="1" applyBorder="1" applyAlignment="1">
      <alignment horizontal="center" vertical="center"/>
      <protection/>
    </xf>
    <xf numFmtId="0" fontId="19" fillId="35" borderId="163" xfId="58" applyFont="1" applyFill="1" applyBorder="1" applyAlignment="1">
      <alignment horizontal="center" vertical="center"/>
      <protection/>
    </xf>
    <xf numFmtId="0" fontId="19" fillId="35" borderId="35" xfId="58" applyFont="1" applyFill="1" applyBorder="1" applyAlignment="1">
      <alignment horizontal="center" vertical="center"/>
      <protection/>
    </xf>
    <xf numFmtId="1" fontId="13" fillId="35" borderId="196" xfId="58" applyNumberFormat="1" applyFont="1" applyFill="1" applyBorder="1" applyAlignment="1">
      <alignment horizontal="center" vertical="center" wrapText="1"/>
      <protection/>
    </xf>
    <xf numFmtId="0" fontId="14" fillId="35" borderId="70" xfId="58" applyFont="1" applyFill="1" applyBorder="1" applyAlignment="1">
      <alignment vertical="center"/>
      <protection/>
    </xf>
    <xf numFmtId="0" fontId="14" fillId="35" borderId="197" xfId="58" applyFont="1" applyFill="1" applyBorder="1" applyAlignment="1">
      <alignment vertical="center"/>
      <protection/>
    </xf>
    <xf numFmtId="0" fontId="14" fillId="35" borderId="62" xfId="58" applyFont="1" applyFill="1" applyBorder="1" applyAlignment="1">
      <alignment vertical="center"/>
      <protection/>
    </xf>
    <xf numFmtId="1" fontId="16" fillId="35" borderId="198" xfId="58" applyNumberFormat="1" applyFont="1" applyFill="1" applyBorder="1" applyAlignment="1">
      <alignment horizontal="center" vertical="center" wrapText="1"/>
      <protection/>
    </xf>
    <xf numFmtId="1" fontId="16" fillId="35" borderId="199" xfId="58" applyNumberFormat="1" applyFont="1" applyFill="1" applyBorder="1" applyAlignment="1">
      <alignment horizontal="center" vertical="center" wrapText="1"/>
      <protection/>
    </xf>
    <xf numFmtId="0" fontId="28" fillId="35" borderId="55" xfId="58" applyFont="1" applyFill="1" applyBorder="1" applyAlignment="1">
      <alignment horizontal="center" vertical="center" wrapText="1"/>
      <protection/>
    </xf>
    <xf numFmtId="49" fontId="16" fillId="35" borderId="54" xfId="58" applyNumberFormat="1" applyFont="1" applyFill="1" applyBorder="1" applyAlignment="1">
      <alignment horizontal="center" vertical="center" wrapText="1"/>
      <protection/>
    </xf>
    <xf numFmtId="49" fontId="16" fillId="35" borderId="52" xfId="58" applyNumberFormat="1" applyFont="1" applyFill="1" applyBorder="1" applyAlignment="1">
      <alignment horizontal="center" vertical="center" wrapText="1"/>
      <protection/>
    </xf>
    <xf numFmtId="49" fontId="16" fillId="35" borderId="200" xfId="58" applyNumberFormat="1" applyFont="1" applyFill="1" applyBorder="1" applyAlignment="1">
      <alignment horizontal="center" vertical="center" wrapText="1"/>
      <protection/>
    </xf>
    <xf numFmtId="49" fontId="13" fillId="35" borderId="201" xfId="58" applyNumberFormat="1" applyFont="1" applyFill="1" applyBorder="1" applyAlignment="1">
      <alignment horizontal="center" vertical="center" wrapText="1"/>
      <protection/>
    </xf>
    <xf numFmtId="0" fontId="16" fillId="35" borderId="14" xfId="58" applyFont="1" applyFill="1" applyBorder="1" applyAlignment="1">
      <alignment horizontal="center" vertical="center"/>
      <protection/>
    </xf>
    <xf numFmtId="0" fontId="16" fillId="35" borderId="11" xfId="58" applyFont="1" applyFill="1" applyBorder="1" applyAlignment="1">
      <alignment horizontal="center" vertical="center"/>
      <protection/>
    </xf>
    <xf numFmtId="0" fontId="16" fillId="35" borderId="13" xfId="58" applyFont="1" applyFill="1" applyBorder="1" applyAlignment="1">
      <alignment horizontal="center" vertical="center"/>
      <protection/>
    </xf>
    <xf numFmtId="49" fontId="16" fillId="35" borderId="187" xfId="58" applyNumberFormat="1" applyFont="1" applyFill="1" applyBorder="1" applyAlignment="1">
      <alignment horizontal="center" vertical="center" wrapText="1"/>
      <protection/>
    </xf>
    <xf numFmtId="0" fontId="17" fillId="35" borderId="129" xfId="58" applyFont="1" applyFill="1" applyBorder="1" applyAlignment="1">
      <alignment horizontal="center"/>
      <protection/>
    </xf>
    <xf numFmtId="0" fontId="17" fillId="35" borderId="202" xfId="58" applyFont="1" applyFill="1" applyBorder="1" applyAlignment="1">
      <alignment horizontal="center"/>
      <protection/>
    </xf>
    <xf numFmtId="0" fontId="17" fillId="35" borderId="178" xfId="58" applyFont="1" applyFill="1" applyBorder="1" applyAlignment="1">
      <alignment horizontal="center"/>
      <protection/>
    </xf>
    <xf numFmtId="0" fontId="17" fillId="35" borderId="203" xfId="58" applyFont="1" applyFill="1" applyBorder="1" applyAlignment="1">
      <alignment horizontal="center"/>
      <protection/>
    </xf>
    <xf numFmtId="0" fontId="17" fillId="35" borderId="204" xfId="58" applyFont="1" applyFill="1" applyBorder="1" applyAlignment="1">
      <alignment horizontal="center"/>
      <protection/>
    </xf>
    <xf numFmtId="0" fontId="33" fillId="35" borderId="18" xfId="58" applyFont="1" applyFill="1" applyBorder="1" applyAlignment="1">
      <alignment horizontal="center" vertical="center"/>
      <protection/>
    </xf>
    <xf numFmtId="0" fontId="33" fillId="35" borderId="0" xfId="58" applyFont="1" applyFill="1" applyBorder="1" applyAlignment="1">
      <alignment horizontal="center" vertical="center"/>
      <protection/>
    </xf>
    <xf numFmtId="0" fontId="33" fillId="35" borderId="17" xfId="58" applyFont="1" applyFill="1" applyBorder="1" applyAlignment="1">
      <alignment horizontal="center" vertical="center"/>
      <protection/>
    </xf>
    <xf numFmtId="1" fontId="13" fillId="35" borderId="185" xfId="64" applyNumberFormat="1" applyFont="1" applyFill="1" applyBorder="1" applyAlignment="1">
      <alignment horizontal="center" vertical="center" wrapText="1"/>
      <protection/>
    </xf>
    <xf numFmtId="1" fontId="13" fillId="35" borderId="188" xfId="64" applyNumberFormat="1" applyFont="1" applyFill="1" applyBorder="1" applyAlignment="1">
      <alignment horizontal="center" vertical="center" wrapText="1"/>
      <protection/>
    </xf>
    <xf numFmtId="1" fontId="13" fillId="35" borderId="40" xfId="64" applyNumberFormat="1" applyFont="1" applyFill="1" applyBorder="1" applyAlignment="1">
      <alignment horizontal="center" vertical="center" wrapText="1"/>
      <protection/>
    </xf>
    <xf numFmtId="0" fontId="33" fillId="35" borderId="23" xfId="65" applyFont="1" applyFill="1" applyBorder="1" applyAlignment="1">
      <alignment horizontal="center" vertical="center"/>
      <protection/>
    </xf>
    <xf numFmtId="0" fontId="33" fillId="35" borderId="20" xfId="65" applyFont="1" applyFill="1" applyBorder="1" applyAlignment="1">
      <alignment horizontal="center" vertical="center"/>
      <protection/>
    </xf>
    <xf numFmtId="0" fontId="33" fillId="35" borderId="22" xfId="65" applyFont="1" applyFill="1" applyBorder="1" applyAlignment="1">
      <alignment horizontal="center" vertical="center"/>
      <protection/>
    </xf>
    <xf numFmtId="0" fontId="12" fillId="35" borderId="175" xfId="64" applyFont="1" applyFill="1" applyBorder="1" applyAlignment="1">
      <alignment horizontal="center"/>
      <protection/>
    </xf>
    <xf numFmtId="0" fontId="12" fillId="35" borderId="183" xfId="64" applyFont="1" applyFill="1" applyBorder="1" applyAlignment="1">
      <alignment horizontal="center"/>
      <protection/>
    </xf>
    <xf numFmtId="0" fontId="12" fillId="35" borderId="25" xfId="64" applyFont="1" applyFill="1" applyBorder="1" applyAlignment="1">
      <alignment horizontal="center"/>
      <protection/>
    </xf>
    <xf numFmtId="0" fontId="12" fillId="35" borderId="184" xfId="64" applyFont="1" applyFill="1" applyBorder="1" applyAlignment="1">
      <alignment horizontal="center"/>
      <protection/>
    </xf>
    <xf numFmtId="0" fontId="12" fillId="35" borderId="172" xfId="64" applyFont="1" applyFill="1" applyBorder="1" applyAlignment="1">
      <alignment horizontal="center"/>
      <protection/>
    </xf>
    <xf numFmtId="0" fontId="33" fillId="35" borderId="36" xfId="65" applyFont="1" applyFill="1" applyBorder="1" applyAlignment="1">
      <alignment horizontal="center" vertical="center"/>
      <protection/>
    </xf>
    <xf numFmtId="0" fontId="33" fillId="35" borderId="163" xfId="65" applyFont="1" applyFill="1" applyBorder="1" applyAlignment="1">
      <alignment horizontal="center" vertical="center"/>
      <protection/>
    </xf>
    <xf numFmtId="0" fontId="33" fillId="35" borderId="35" xfId="65" applyFont="1" applyFill="1" applyBorder="1" applyAlignment="1">
      <alignment horizontal="center" vertical="center"/>
      <protection/>
    </xf>
    <xf numFmtId="1" fontId="13" fillId="35" borderId="28" xfId="64" applyNumberFormat="1" applyFont="1" applyFill="1" applyBorder="1" applyAlignment="1">
      <alignment horizontal="center" vertical="center" wrapText="1"/>
      <protection/>
    </xf>
    <xf numFmtId="1" fontId="13" fillId="35" borderId="18" xfId="64" applyNumberFormat="1" applyFont="1" applyFill="1" applyBorder="1" applyAlignment="1">
      <alignment horizontal="center" vertical="center" wrapText="1"/>
      <protection/>
    </xf>
    <xf numFmtId="1" fontId="13" fillId="35" borderId="23" xfId="64" applyNumberFormat="1" applyFont="1" applyFill="1" applyBorder="1" applyAlignment="1">
      <alignment horizontal="center" vertical="center" wrapText="1"/>
      <protection/>
    </xf>
    <xf numFmtId="37" fontId="34" fillId="40" borderId="175" xfId="46" applyNumberFormat="1" applyFont="1" applyFill="1" applyBorder="1" applyAlignment="1" applyProtection="1">
      <alignment horizontal="center"/>
      <protection/>
    </xf>
    <xf numFmtId="37" fontId="34" fillId="40" borderId="183" xfId="46" applyNumberFormat="1" applyFont="1" applyFill="1" applyBorder="1" applyAlignment="1" applyProtection="1">
      <alignment horizontal="center"/>
      <protection/>
    </xf>
    <xf numFmtId="37" fontId="34" fillId="40" borderId="172" xfId="46" applyNumberFormat="1" applyFont="1" applyFill="1" applyBorder="1" applyAlignment="1" applyProtection="1">
      <alignment horizontal="center"/>
      <protection/>
    </xf>
    <xf numFmtId="0" fontId="13" fillId="35" borderId="175" xfId="64" applyFont="1" applyFill="1" applyBorder="1" applyAlignment="1">
      <alignment horizontal="center" vertical="center"/>
      <protection/>
    </xf>
    <xf numFmtId="0" fontId="13" fillId="35" borderId="183" xfId="64" applyFont="1" applyFill="1" applyBorder="1" applyAlignment="1">
      <alignment horizontal="center" vertical="center"/>
      <protection/>
    </xf>
    <xf numFmtId="0" fontId="13" fillId="35" borderId="25" xfId="64" applyFont="1" applyFill="1" applyBorder="1" applyAlignment="1">
      <alignment horizontal="center" vertical="center"/>
      <protection/>
    </xf>
    <xf numFmtId="0" fontId="13" fillId="35" borderId="184" xfId="64" applyFont="1" applyFill="1" applyBorder="1" applyAlignment="1">
      <alignment horizontal="center" vertical="center"/>
      <protection/>
    </xf>
    <xf numFmtId="0" fontId="13" fillId="35" borderId="172" xfId="64" applyFont="1" applyFill="1" applyBorder="1" applyAlignment="1">
      <alignment horizontal="center" vertical="center"/>
      <protection/>
    </xf>
    <xf numFmtId="49" fontId="13" fillId="35" borderId="177" xfId="58" applyNumberFormat="1" applyFont="1" applyFill="1" applyBorder="1" applyAlignment="1">
      <alignment horizontal="center" vertical="center" wrapText="1"/>
      <protection/>
    </xf>
    <xf numFmtId="49" fontId="13" fillId="35" borderId="157" xfId="58" applyNumberFormat="1" applyFont="1" applyFill="1" applyBorder="1" applyAlignment="1">
      <alignment horizontal="center" vertical="center" wrapText="1"/>
      <protection/>
    </xf>
    <xf numFmtId="49" fontId="13" fillId="35" borderId="205" xfId="58" applyNumberFormat="1" applyFont="1" applyFill="1" applyBorder="1" applyAlignment="1">
      <alignment horizontal="center" vertical="center" wrapText="1"/>
      <protection/>
    </xf>
    <xf numFmtId="49" fontId="16" fillId="35" borderId="206" xfId="58" applyNumberFormat="1" applyFont="1" applyFill="1" applyBorder="1" applyAlignment="1">
      <alignment horizontal="center" vertical="center" wrapText="1"/>
      <protection/>
    </xf>
    <xf numFmtId="0" fontId="29" fillId="0" borderId="207" xfId="58" applyFont="1" applyBorder="1" applyAlignment="1">
      <alignment horizontal="center" vertical="center" wrapText="1"/>
      <protection/>
    </xf>
    <xf numFmtId="0" fontId="33" fillId="35" borderId="36" xfId="58" applyFont="1" applyFill="1" applyBorder="1" applyAlignment="1">
      <alignment horizontal="center" vertical="center"/>
      <protection/>
    </xf>
    <xf numFmtId="0" fontId="33" fillId="35" borderId="163" xfId="58" applyFont="1" applyFill="1" applyBorder="1" applyAlignment="1">
      <alignment horizontal="center" vertical="center"/>
      <protection/>
    </xf>
    <xf numFmtId="0" fontId="33" fillId="35" borderId="35" xfId="58" applyFont="1" applyFill="1" applyBorder="1" applyAlignment="1">
      <alignment horizontal="center" vertical="center"/>
      <protection/>
    </xf>
    <xf numFmtId="1" fontId="12" fillId="35" borderId="118" xfId="58" applyNumberFormat="1" applyFont="1" applyFill="1" applyBorder="1" applyAlignment="1">
      <alignment horizontal="center" vertical="center" wrapText="1"/>
      <protection/>
    </xf>
    <xf numFmtId="1" fontId="12" fillId="35" borderId="145" xfId="58" applyNumberFormat="1" applyFont="1" applyFill="1" applyBorder="1" applyAlignment="1">
      <alignment horizontal="center" vertical="center" wrapText="1"/>
      <protection/>
    </xf>
    <xf numFmtId="0" fontId="6" fillId="35" borderId="208" xfId="58" applyFont="1" applyFill="1" applyBorder="1" applyAlignment="1">
      <alignment horizontal="center" vertical="center" wrapText="1"/>
      <protection/>
    </xf>
    <xf numFmtId="49" fontId="13" fillId="35" borderId="117" xfId="58" applyNumberFormat="1" applyFont="1" applyFill="1" applyBorder="1" applyAlignment="1">
      <alignment horizontal="center" vertical="center" wrapText="1"/>
      <protection/>
    </xf>
    <xf numFmtId="49" fontId="13" fillId="35" borderId="209" xfId="58" applyNumberFormat="1" applyFont="1" applyFill="1" applyBorder="1" applyAlignment="1">
      <alignment horizontal="center" vertical="center" wrapText="1"/>
      <protection/>
    </xf>
    <xf numFmtId="1" fontId="13" fillId="35" borderId="114" xfId="58" applyNumberFormat="1" applyFont="1" applyFill="1" applyBorder="1" applyAlignment="1">
      <alignment horizontal="center" vertical="center" wrapText="1"/>
      <protection/>
    </xf>
    <xf numFmtId="1" fontId="13" fillId="35" borderId="126" xfId="58" applyNumberFormat="1" applyFont="1" applyFill="1" applyBorder="1" applyAlignment="1">
      <alignment horizontal="center" vertical="center" wrapText="1"/>
      <protection/>
    </xf>
    <xf numFmtId="0" fontId="14" fillId="35" borderId="155" xfId="58" applyFont="1" applyFill="1" applyBorder="1" applyAlignment="1">
      <alignment horizontal="center" vertical="center" wrapText="1"/>
      <protection/>
    </xf>
    <xf numFmtId="0" fontId="16" fillId="35" borderId="18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7" xfId="58" applyFont="1" applyFill="1" applyBorder="1" applyAlignment="1">
      <alignment horizontal="center" vertical="center"/>
      <protection/>
    </xf>
    <xf numFmtId="1" fontId="12" fillId="35" borderId="44" xfId="58" applyNumberFormat="1" applyFont="1" applyFill="1" applyBorder="1" applyAlignment="1">
      <alignment horizontal="center" vertical="center" wrapText="1"/>
      <protection/>
    </xf>
    <xf numFmtId="1" fontId="12" fillId="35" borderId="154" xfId="58" applyNumberFormat="1" applyFont="1" applyFill="1" applyBorder="1" applyAlignment="1">
      <alignment horizontal="center" vertical="center" wrapText="1"/>
      <protection/>
    </xf>
    <xf numFmtId="0" fontId="6" fillId="35" borderId="57" xfId="58" applyFont="1" applyFill="1" applyBorder="1" applyAlignment="1">
      <alignment horizontal="center" vertical="center" wrapText="1"/>
      <protection/>
    </xf>
    <xf numFmtId="0" fontId="13" fillId="35" borderId="129" xfId="58" applyFont="1" applyFill="1" applyBorder="1" applyAlignment="1">
      <alignment horizontal="center"/>
      <protection/>
    </xf>
    <xf numFmtId="0" fontId="13" fillId="35" borderId="202" xfId="58" applyFont="1" applyFill="1" applyBorder="1" applyAlignment="1">
      <alignment horizontal="center"/>
      <protection/>
    </xf>
    <xf numFmtId="0" fontId="13" fillId="35" borderId="178" xfId="58" applyFont="1" applyFill="1" applyBorder="1" applyAlignment="1">
      <alignment horizontal="center"/>
      <protection/>
    </xf>
    <xf numFmtId="0" fontId="13" fillId="35" borderId="130" xfId="58" applyFont="1" applyFill="1" applyBorder="1" applyAlignment="1">
      <alignment horizontal="center"/>
      <protection/>
    </xf>
    <xf numFmtId="0" fontId="13" fillId="35" borderId="203" xfId="58" applyFont="1" applyFill="1" applyBorder="1" applyAlignment="1">
      <alignment horizontal="center"/>
      <protection/>
    </xf>
    <xf numFmtId="1" fontId="17" fillId="35" borderId="196" xfId="58" applyNumberFormat="1" applyFont="1" applyFill="1" applyBorder="1" applyAlignment="1">
      <alignment horizontal="center" vertical="center" wrapText="1"/>
      <protection/>
    </xf>
    <xf numFmtId="0" fontId="30" fillId="35" borderId="70" xfId="58" applyFont="1" applyFill="1" applyBorder="1" applyAlignment="1">
      <alignment vertical="center"/>
      <protection/>
    </xf>
    <xf numFmtId="0" fontId="30" fillId="35" borderId="197" xfId="58" applyFont="1" applyFill="1" applyBorder="1" applyAlignment="1">
      <alignment vertical="center"/>
      <protection/>
    </xf>
    <xf numFmtId="0" fontId="30" fillId="35" borderId="62" xfId="58" applyFont="1" applyFill="1" applyBorder="1" applyAlignment="1">
      <alignment vertical="center"/>
      <protection/>
    </xf>
    <xf numFmtId="49" fontId="16" fillId="35" borderId="210" xfId="58" applyNumberFormat="1" applyFont="1" applyFill="1" applyBorder="1" applyAlignment="1">
      <alignment horizontal="center" vertical="center" wrapText="1"/>
      <protection/>
    </xf>
    <xf numFmtId="1" fontId="16" fillId="35" borderId="196" xfId="58" applyNumberFormat="1" applyFont="1" applyFill="1" applyBorder="1" applyAlignment="1">
      <alignment horizontal="center" vertical="center" wrapText="1"/>
      <protection/>
    </xf>
    <xf numFmtId="0" fontId="28" fillId="35" borderId="70" xfId="58" applyFont="1" applyFill="1" applyBorder="1" applyAlignment="1">
      <alignment vertical="center"/>
      <protection/>
    </xf>
    <xf numFmtId="0" fontId="28" fillId="35" borderId="197" xfId="58" applyFont="1" applyFill="1" applyBorder="1" applyAlignment="1">
      <alignment vertical="center"/>
      <protection/>
    </xf>
    <xf numFmtId="0" fontId="28" fillId="35" borderId="62" xfId="58" applyFont="1" applyFill="1" applyBorder="1" applyAlignment="1">
      <alignment vertical="center"/>
      <protection/>
    </xf>
    <xf numFmtId="49" fontId="16" fillId="35" borderId="117" xfId="58" applyNumberFormat="1" applyFont="1" applyFill="1" applyBorder="1" applyAlignment="1">
      <alignment horizontal="center" vertical="center" wrapText="1"/>
      <protection/>
    </xf>
    <xf numFmtId="49" fontId="16" fillId="35" borderId="209" xfId="58" applyNumberFormat="1" applyFont="1" applyFill="1" applyBorder="1" applyAlignment="1">
      <alignment horizontal="center" vertical="center" wrapText="1"/>
      <protection/>
    </xf>
    <xf numFmtId="37" fontId="44" fillId="40" borderId="175" xfId="47" applyNumberFormat="1" applyFont="1" applyFill="1" applyBorder="1" applyAlignment="1">
      <alignment horizontal="center"/>
    </xf>
    <xf numFmtId="37" fontId="44" fillId="40" borderId="172" xfId="47" applyNumberFormat="1" applyFont="1" applyFill="1" applyBorder="1" applyAlignment="1">
      <alignment horizontal="center"/>
    </xf>
    <xf numFmtId="49" fontId="16" fillId="35" borderId="175" xfId="58" applyNumberFormat="1" applyFont="1" applyFill="1" applyBorder="1" applyAlignment="1">
      <alignment horizontal="center" vertical="center" wrapText="1"/>
      <protection/>
    </xf>
    <xf numFmtId="49" fontId="16" fillId="35" borderId="183" xfId="58" applyNumberFormat="1" applyFont="1" applyFill="1" applyBorder="1" applyAlignment="1">
      <alignment horizontal="center" vertical="center" wrapText="1"/>
      <protection/>
    </xf>
    <xf numFmtId="49" fontId="16" fillId="35" borderId="172" xfId="58" applyNumberFormat="1" applyFont="1" applyFill="1" applyBorder="1" applyAlignment="1">
      <alignment horizontal="center" vertical="center" wrapText="1"/>
      <protection/>
    </xf>
    <xf numFmtId="49" fontId="16" fillId="35" borderId="211" xfId="58" applyNumberFormat="1" applyFont="1" applyFill="1" applyBorder="1" applyAlignment="1">
      <alignment horizontal="center" vertical="center" wrapText="1"/>
      <protection/>
    </xf>
    <xf numFmtId="1" fontId="16" fillId="35" borderId="212" xfId="58" applyNumberFormat="1" applyFont="1" applyFill="1" applyBorder="1" applyAlignment="1">
      <alignment horizontal="center" vertical="center" wrapText="1"/>
      <protection/>
    </xf>
    <xf numFmtId="1" fontId="16" fillId="35" borderId="146" xfId="58" applyNumberFormat="1" applyFont="1" applyFill="1" applyBorder="1" applyAlignment="1">
      <alignment horizontal="center" vertical="center" wrapText="1"/>
      <protection/>
    </xf>
    <xf numFmtId="1" fontId="16" fillId="35" borderId="90" xfId="58" applyNumberFormat="1" applyFont="1" applyFill="1" applyBorder="1" applyAlignment="1">
      <alignment horizontal="center" vertical="center" wrapText="1"/>
      <protection/>
    </xf>
    <xf numFmtId="0" fontId="17" fillId="35" borderId="213" xfId="58" applyFont="1" applyFill="1" applyBorder="1" applyAlignment="1">
      <alignment horizontal="center"/>
      <protection/>
    </xf>
    <xf numFmtId="0" fontId="17" fillId="35" borderId="128" xfId="58" applyFont="1" applyFill="1" applyBorder="1" applyAlignment="1">
      <alignment horizontal="center"/>
      <protection/>
    </xf>
    <xf numFmtId="0" fontId="17" fillId="35" borderId="214" xfId="58" applyFont="1" applyFill="1" applyBorder="1" applyAlignment="1">
      <alignment horizontal="center"/>
      <protection/>
    </xf>
    <xf numFmtId="0" fontId="17" fillId="35" borderId="215" xfId="58" applyFont="1" applyFill="1" applyBorder="1" applyAlignment="1">
      <alignment horizontal="center"/>
      <protection/>
    </xf>
    <xf numFmtId="1" fontId="16" fillId="35" borderId="216" xfId="58" applyNumberFormat="1" applyFont="1" applyFill="1" applyBorder="1" applyAlignment="1">
      <alignment horizontal="center" vertical="center" wrapText="1"/>
      <protection/>
    </xf>
    <xf numFmtId="1" fontId="16" fillId="35" borderId="217" xfId="58" applyNumberFormat="1" applyFont="1" applyFill="1" applyBorder="1" applyAlignment="1">
      <alignment horizontal="center" vertical="center" wrapText="1"/>
      <protection/>
    </xf>
    <xf numFmtId="49" fontId="16" fillId="35" borderId="169" xfId="58" applyNumberFormat="1" applyFont="1" applyFill="1" applyBorder="1" applyAlignment="1">
      <alignment horizontal="center" vertical="center" wrapText="1"/>
      <protection/>
    </xf>
    <xf numFmtId="49" fontId="13" fillId="35" borderId="218" xfId="58" applyNumberFormat="1" applyFont="1" applyFill="1" applyBorder="1" applyAlignment="1">
      <alignment horizontal="center" vertical="center" wrapText="1"/>
      <protection/>
    </xf>
    <xf numFmtId="10" fontId="27" fillId="36" borderId="82" xfId="58" applyNumberFormat="1" applyFont="1" applyFill="1" applyBorder="1" applyAlignment="1">
      <alignment vertical="center"/>
      <protection/>
    </xf>
    <xf numFmtId="0" fontId="3" fillId="0" borderId="219" xfId="65" applyNumberFormat="1" applyFont="1" applyBorder="1">
      <alignment/>
      <protection/>
    </xf>
    <xf numFmtId="3" fontId="3" fillId="0" borderId="220" xfId="65" applyNumberFormat="1" applyFont="1" applyBorder="1">
      <alignment/>
      <protection/>
    </xf>
    <xf numFmtId="3" fontId="3" fillId="0" borderId="221" xfId="65" applyNumberFormat="1" applyFont="1" applyBorder="1">
      <alignment/>
      <protection/>
    </xf>
    <xf numFmtId="10" fontId="3" fillId="0" borderId="221" xfId="65" applyNumberFormat="1" applyFont="1" applyBorder="1">
      <alignment/>
      <protection/>
    </xf>
    <xf numFmtId="3" fontId="3" fillId="0" borderId="222" xfId="65" applyNumberFormat="1" applyFont="1" applyBorder="1">
      <alignment/>
      <protection/>
    </xf>
    <xf numFmtId="10" fontId="3" fillId="0" borderId="223" xfId="65" applyNumberFormat="1" applyFont="1" applyBorder="1">
      <alignment/>
      <protection/>
    </xf>
    <xf numFmtId="10" fontId="3" fillId="0" borderId="224" xfId="65" applyNumberFormat="1" applyFont="1" applyBorder="1">
      <alignment/>
      <protection/>
    </xf>
    <xf numFmtId="0" fontId="3" fillId="0" borderId="225" xfId="65" applyNumberFormat="1" applyFont="1" applyBorder="1">
      <alignment/>
      <protection/>
    </xf>
    <xf numFmtId="3" fontId="3" fillId="0" borderId="226" xfId="65" applyNumberFormat="1" applyFont="1" applyBorder="1">
      <alignment/>
      <protection/>
    </xf>
    <xf numFmtId="3" fontId="3" fillId="0" borderId="227" xfId="65" applyNumberFormat="1" applyFont="1" applyBorder="1">
      <alignment/>
      <protection/>
    </xf>
    <xf numFmtId="10" fontId="3" fillId="0" borderId="227" xfId="65" applyNumberFormat="1" applyFont="1" applyBorder="1">
      <alignment/>
      <protection/>
    </xf>
    <xf numFmtId="3" fontId="3" fillId="0" borderId="228" xfId="65" applyNumberFormat="1" applyFont="1" applyBorder="1">
      <alignment/>
      <protection/>
    </xf>
    <xf numFmtId="10" fontId="3" fillId="0" borderId="229" xfId="65" applyNumberFormat="1" applyFont="1" applyBorder="1">
      <alignment/>
      <protection/>
    </xf>
    <xf numFmtId="10" fontId="3" fillId="0" borderId="230" xfId="65" applyNumberFormat="1" applyFont="1" applyBorder="1">
      <alignment/>
      <protection/>
    </xf>
    <xf numFmtId="0" fontId="3" fillId="0" borderId="231" xfId="65" applyNumberFormat="1" applyFont="1" applyBorder="1">
      <alignment/>
      <protection/>
    </xf>
    <xf numFmtId="3" fontId="3" fillId="0" borderId="232" xfId="65" applyNumberFormat="1" applyFont="1" applyBorder="1">
      <alignment/>
      <protection/>
    </xf>
    <xf numFmtId="3" fontId="3" fillId="0" borderId="233" xfId="65" applyNumberFormat="1" applyFont="1" applyBorder="1">
      <alignment/>
      <protection/>
    </xf>
    <xf numFmtId="10" fontId="3" fillId="0" borderId="233" xfId="65" applyNumberFormat="1" applyFont="1" applyBorder="1">
      <alignment/>
      <protection/>
    </xf>
    <xf numFmtId="3" fontId="3" fillId="0" borderId="234" xfId="65" applyNumberFormat="1" applyFont="1" applyBorder="1">
      <alignment/>
      <protection/>
    </xf>
    <xf numFmtId="10" fontId="3" fillId="0" borderId="235" xfId="65" applyNumberFormat="1" applyFont="1" applyBorder="1">
      <alignment/>
      <protection/>
    </xf>
    <xf numFmtId="10" fontId="3" fillId="0" borderId="236" xfId="65" applyNumberFormat="1" applyFont="1" applyBorder="1">
      <alignment/>
      <protection/>
    </xf>
    <xf numFmtId="37" fontId="142" fillId="0" borderId="0" xfId="61" applyFont="1" applyFill="1" applyBorder="1" applyAlignment="1" applyProtection="1">
      <alignment horizontal="left"/>
      <protection/>
    </xf>
    <xf numFmtId="3" fontId="5" fillId="0" borderId="18" xfId="61" applyNumberFormat="1" applyFont="1" applyFill="1" applyBorder="1" applyAlignment="1">
      <alignment horizontal="right"/>
      <protection/>
    </xf>
    <xf numFmtId="3" fontId="5" fillId="0" borderId="16" xfId="61" applyNumberFormat="1" applyFont="1" applyFill="1" applyBorder="1">
      <alignment/>
      <protection/>
    </xf>
    <xf numFmtId="3" fontId="12" fillId="36" borderId="0" xfId="61" applyNumberFormat="1" applyFont="1" applyFill="1" applyBorder="1">
      <alignment/>
      <protection/>
    </xf>
    <xf numFmtId="3" fontId="5" fillId="0" borderId="16" xfId="61" applyNumberFormat="1" applyFont="1" applyFill="1" applyBorder="1" applyAlignment="1">
      <alignment horizontal="right"/>
      <protection/>
    </xf>
    <xf numFmtId="37" fontId="5" fillId="0" borderId="0" xfId="61" applyFont="1" applyFill="1" applyBorder="1" applyProtection="1">
      <alignment/>
      <protection/>
    </xf>
    <xf numFmtId="37" fontId="5" fillId="0" borderId="18" xfId="61" applyFont="1" applyFill="1" applyBorder="1" applyAlignment="1" applyProtection="1">
      <alignment horizontal="right"/>
      <protection/>
    </xf>
    <xf numFmtId="37" fontId="5" fillId="0" borderId="16" xfId="61" applyFont="1" applyFill="1" applyBorder="1" applyAlignment="1" applyProtection="1">
      <alignment horizontal="right"/>
      <protection/>
    </xf>
    <xf numFmtId="37" fontId="5" fillId="0" borderId="17" xfId="61" applyFont="1" applyFill="1" applyBorder="1" applyProtection="1">
      <alignment/>
      <protection/>
    </xf>
    <xf numFmtId="37" fontId="5" fillId="0" borderId="18" xfId="61" applyFont="1" applyFill="1" applyBorder="1" applyProtection="1">
      <alignment/>
      <protection/>
    </xf>
    <xf numFmtId="37" fontId="5" fillId="0" borderId="126" xfId="61" applyFont="1" applyFill="1" applyBorder="1" applyProtection="1">
      <alignment/>
      <protection/>
    </xf>
    <xf numFmtId="37" fontId="12" fillId="14" borderId="15" xfId="61" applyFont="1" applyFill="1" applyBorder="1" applyProtection="1">
      <alignment/>
      <protection/>
    </xf>
    <xf numFmtId="37" fontId="12" fillId="34" borderId="15" xfId="61" applyFont="1" applyFill="1" applyBorder="1">
      <alignment/>
      <protection/>
    </xf>
    <xf numFmtId="37" fontId="143" fillId="0" borderId="0" xfId="61" applyFont="1">
      <alignment/>
      <protection/>
    </xf>
    <xf numFmtId="37" fontId="142" fillId="0" borderId="0" xfId="61" applyFont="1" applyFill="1" applyBorder="1" applyAlignment="1" applyProtection="1">
      <alignment horizontal="left" vertical="center"/>
      <protection/>
    </xf>
    <xf numFmtId="3" fontId="5" fillId="0" borderId="18" xfId="61" applyNumberFormat="1" applyFont="1" applyFill="1" applyBorder="1">
      <alignment/>
      <protection/>
    </xf>
    <xf numFmtId="0" fontId="92" fillId="0" borderId="0" xfId="57" applyFont="1" applyFill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110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hyperlink" Target="mailto:juan.torres@aerocivil.gov.co." TargetMode="Externa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4">
      <selection activeCell="B33" sqref="B33"/>
    </sheetView>
  </sheetViews>
  <sheetFormatPr defaultColWidth="11.421875" defaultRowHeight="15"/>
  <cols>
    <col min="1" max="1" width="1.8515625" style="321" customWidth="1"/>
    <col min="2" max="2" width="14.421875" style="321" customWidth="1"/>
    <col min="3" max="3" width="67.421875" style="321" customWidth="1"/>
    <col min="4" max="4" width="2.140625" style="321" customWidth="1"/>
    <col min="5" max="16384" width="11.421875" style="321" customWidth="1"/>
  </cols>
  <sheetData>
    <row r="1" ht="2.25" customHeight="1" thickBot="1">
      <c r="B1" s="320"/>
    </row>
    <row r="2" spans="2:3" ht="11.25" customHeight="1" thickTop="1">
      <c r="B2" s="322"/>
      <c r="C2" s="323"/>
    </row>
    <row r="3" spans="2:3" ht="21.75" customHeight="1">
      <c r="B3" s="324" t="s">
        <v>74</v>
      </c>
      <c r="C3" s="325"/>
    </row>
    <row r="4" spans="2:3" ht="18" customHeight="1">
      <c r="B4" s="326" t="s">
        <v>75</v>
      </c>
      <c r="C4" s="325"/>
    </row>
    <row r="5" spans="2:3" ht="18" customHeight="1">
      <c r="B5" s="327" t="s">
        <v>76</v>
      </c>
      <c r="C5" s="325"/>
    </row>
    <row r="6" spans="2:3" ht="9" customHeight="1">
      <c r="B6" s="328"/>
      <c r="C6" s="325"/>
    </row>
    <row r="7" spans="2:3" ht="3" customHeight="1">
      <c r="B7" s="329"/>
      <c r="C7" s="330"/>
    </row>
    <row r="8" spans="2:5" ht="24">
      <c r="B8" s="482" t="s">
        <v>152</v>
      </c>
      <c r="C8" s="483"/>
      <c r="E8" s="331"/>
    </row>
    <row r="9" spans="2:5" ht="23.25">
      <c r="B9" s="484" t="s">
        <v>38</v>
      </c>
      <c r="C9" s="485"/>
      <c r="E9" s="331"/>
    </row>
    <row r="10" spans="2:3" ht="15.75" customHeight="1">
      <c r="B10" s="486" t="s">
        <v>77</v>
      </c>
      <c r="C10" s="487"/>
    </row>
    <row r="11" spans="2:3" ht="4.5" customHeight="1" thickBot="1">
      <c r="B11" s="332"/>
      <c r="C11" s="333"/>
    </row>
    <row r="12" spans="2:3" ht="19.5" customHeight="1" thickBot="1" thickTop="1">
      <c r="B12" s="363" t="s">
        <v>78</v>
      </c>
      <c r="C12" s="364" t="s">
        <v>136</v>
      </c>
    </row>
    <row r="13" spans="2:3" ht="19.5" customHeight="1" thickTop="1">
      <c r="B13" s="334" t="s">
        <v>79</v>
      </c>
      <c r="C13" s="335" t="s">
        <v>80</v>
      </c>
    </row>
    <row r="14" spans="2:3" ht="19.5" customHeight="1">
      <c r="B14" s="336" t="s">
        <v>81</v>
      </c>
      <c r="C14" s="337" t="s">
        <v>82</v>
      </c>
    </row>
    <row r="15" spans="2:3" ht="19.5" customHeight="1">
      <c r="B15" s="338" t="s">
        <v>83</v>
      </c>
      <c r="C15" s="339" t="s">
        <v>84</v>
      </c>
    </row>
    <row r="16" spans="2:3" ht="19.5" customHeight="1">
      <c r="B16" s="336" t="s">
        <v>85</v>
      </c>
      <c r="C16" s="337" t="s">
        <v>86</v>
      </c>
    </row>
    <row r="17" spans="2:3" ht="19.5" customHeight="1">
      <c r="B17" s="338" t="s">
        <v>87</v>
      </c>
      <c r="C17" s="339" t="s">
        <v>88</v>
      </c>
    </row>
    <row r="18" spans="2:3" ht="19.5" customHeight="1">
      <c r="B18" s="336" t="s">
        <v>89</v>
      </c>
      <c r="C18" s="337" t="s">
        <v>90</v>
      </c>
    </row>
    <row r="19" spans="2:3" ht="19.5" customHeight="1">
      <c r="B19" s="338" t="s">
        <v>91</v>
      </c>
      <c r="C19" s="339" t="s">
        <v>92</v>
      </c>
    </row>
    <row r="20" spans="2:3" ht="19.5" customHeight="1">
      <c r="B20" s="336" t="s">
        <v>93</v>
      </c>
      <c r="C20" s="337" t="s">
        <v>94</v>
      </c>
    </row>
    <row r="21" spans="2:3" ht="19.5" customHeight="1">
      <c r="B21" s="338" t="s">
        <v>95</v>
      </c>
      <c r="C21" s="339" t="s">
        <v>96</v>
      </c>
    </row>
    <row r="22" spans="2:3" ht="19.5" customHeight="1">
      <c r="B22" s="336" t="s">
        <v>97</v>
      </c>
      <c r="C22" s="337" t="s">
        <v>98</v>
      </c>
    </row>
    <row r="23" spans="2:3" ht="20.25" customHeight="1">
      <c r="B23" s="338" t="s">
        <v>99</v>
      </c>
      <c r="C23" s="339" t="s">
        <v>100</v>
      </c>
    </row>
    <row r="24" spans="2:3" ht="20.25" customHeight="1">
      <c r="B24" s="336" t="s">
        <v>101</v>
      </c>
      <c r="C24" s="337" t="s">
        <v>102</v>
      </c>
    </row>
    <row r="25" spans="2:3" ht="20.25" customHeight="1">
      <c r="B25" s="338" t="s">
        <v>103</v>
      </c>
      <c r="C25" s="340" t="s">
        <v>104</v>
      </c>
    </row>
    <row r="26" spans="2:3" ht="20.25" customHeight="1">
      <c r="B26" s="336" t="s">
        <v>105</v>
      </c>
      <c r="C26" s="365" t="s">
        <v>106</v>
      </c>
    </row>
    <row r="27" spans="2:4" ht="20.25" customHeight="1">
      <c r="B27" s="338" t="s">
        <v>116</v>
      </c>
      <c r="C27" s="339" t="s">
        <v>128</v>
      </c>
      <c r="D27" s="373"/>
    </row>
    <row r="28" spans="2:4" ht="20.25" customHeight="1">
      <c r="B28" s="455" t="s">
        <v>117</v>
      </c>
      <c r="C28" s="352" t="s">
        <v>129</v>
      </c>
      <c r="D28" s="373"/>
    </row>
    <row r="29" spans="2:4" ht="20.25" customHeight="1">
      <c r="B29" s="338" t="s">
        <v>118</v>
      </c>
      <c r="C29" s="340" t="s">
        <v>130</v>
      </c>
      <c r="D29" s="373"/>
    </row>
    <row r="30" spans="2:4" ht="20.25" customHeight="1" thickBot="1">
      <c r="B30" s="456" t="s">
        <v>119</v>
      </c>
      <c r="C30" s="353" t="s">
        <v>131</v>
      </c>
      <c r="D30" s="373"/>
    </row>
    <row r="31" s="472" customFormat="1" ht="15" customHeight="1" thickTop="1"/>
    <row r="32" s="472" customFormat="1" ht="13.5">
      <c r="B32" s="473" t="s">
        <v>505</v>
      </c>
    </row>
    <row r="33" s="472" customFormat="1" ht="12.75">
      <c r="B33" s="707" t="s">
        <v>506</v>
      </c>
    </row>
    <row r="34" s="472" customFormat="1" ht="12.75">
      <c r="B34" s="472" t="s">
        <v>507</v>
      </c>
    </row>
    <row r="35" spans="1:3" ht="13.5">
      <c r="A35" s="366"/>
      <c r="B35" s="367" t="s">
        <v>137</v>
      </c>
      <c r="C35" s="366"/>
    </row>
    <row r="36" spans="1:3" ht="12.75">
      <c r="A36" s="366"/>
      <c r="B36" s="366" t="s">
        <v>138</v>
      </c>
      <c r="C36" s="366"/>
    </row>
    <row r="37" spans="1:3" ht="12.75">
      <c r="A37" s="366"/>
      <c r="B37" s="366"/>
      <c r="C37" s="366"/>
    </row>
    <row r="38" spans="1:3" ht="13.5">
      <c r="A38" s="366"/>
      <c r="B38" s="367" t="s">
        <v>139</v>
      </c>
      <c r="C38" s="366"/>
    </row>
    <row r="39" spans="1:3" ht="12.75">
      <c r="A39" s="366"/>
      <c r="B39" s="366" t="s">
        <v>140</v>
      </c>
      <c r="C39" s="366"/>
    </row>
    <row r="40" spans="1:3" ht="12.75">
      <c r="A40" s="366"/>
      <c r="B40" s="366"/>
      <c r="C40" s="366"/>
    </row>
    <row r="41" spans="1:3" ht="15">
      <c r="A41" s="366"/>
      <c r="B41" s="368" t="s">
        <v>107</v>
      </c>
      <c r="C41" s="366"/>
    </row>
    <row r="42" spans="1:3" ht="13.5">
      <c r="A42" s="366"/>
      <c r="B42" s="367" t="s">
        <v>141</v>
      </c>
      <c r="C42" s="366"/>
    </row>
    <row r="43" spans="1:3" ht="13.5">
      <c r="A43" s="366"/>
      <c r="B43" s="369" t="s">
        <v>108</v>
      </c>
      <c r="C43" s="366"/>
    </row>
    <row r="44" spans="1:3" ht="12.75">
      <c r="A44" s="366"/>
      <c r="B44" s="370" t="s">
        <v>109</v>
      </c>
      <c r="C44" s="366"/>
    </row>
    <row r="45" spans="1:3" ht="12.75">
      <c r="A45" s="366"/>
      <c r="B45" s="366"/>
      <c r="C45" s="366"/>
    </row>
    <row r="46" spans="1:3" ht="12.75">
      <c r="A46" s="366"/>
      <c r="B46" s="366"/>
      <c r="C46" s="366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  <hyperlink ref="B34" r:id="rId2" display="juan.torres@aerocivil.gov.co."/>
  </hyperlinks>
  <printOptions/>
  <pageMargins left="0.75" right="0.75" top="1" bottom="1" header="0" footer="0"/>
  <pageSetup horizontalDpi="600" verticalDpi="600" orientation="portrait" r:id="rId5"/>
  <drawing r:id="rId4"/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5"/>
  <sheetViews>
    <sheetView showGridLines="0" zoomScale="88" zoomScaleNormal="88" zoomScalePageLayoutView="0" workbookViewId="0" topLeftCell="A1">
      <selection activeCell="A40" sqref="A40:Q43"/>
    </sheetView>
  </sheetViews>
  <sheetFormatPr defaultColWidth="9.140625" defaultRowHeight="15"/>
  <cols>
    <col min="1" max="1" width="15.8515625" style="170" customWidth="1"/>
    <col min="2" max="2" width="9.8515625" style="170" customWidth="1"/>
    <col min="3" max="3" width="12.00390625" style="170" customWidth="1"/>
    <col min="4" max="4" width="9.140625" style="170" bestFit="1" customWidth="1"/>
    <col min="5" max="5" width="9.7109375" style="170" bestFit="1" customWidth="1"/>
    <col min="6" max="6" width="9.7109375" style="170" customWidth="1"/>
    <col min="7" max="7" width="11.7109375" style="170" customWidth="1"/>
    <col min="8" max="8" width="9.140625" style="170" bestFit="1" customWidth="1"/>
    <col min="9" max="9" width="9.7109375" style="170" bestFit="1" customWidth="1"/>
    <col min="10" max="10" width="10.421875" style="170" customWidth="1"/>
    <col min="11" max="11" width="12.00390625" style="170" customWidth="1"/>
    <col min="12" max="12" width="9.421875" style="170" bestFit="1" customWidth="1"/>
    <col min="13" max="13" width="9.7109375" style="170" bestFit="1" customWidth="1"/>
    <col min="14" max="14" width="9.7109375" style="170" customWidth="1"/>
    <col min="15" max="15" width="11.57421875" style="170" customWidth="1"/>
    <col min="16" max="16" width="9.421875" style="170" bestFit="1" customWidth="1"/>
    <col min="17" max="17" width="10.28125" style="170" customWidth="1"/>
    <col min="18" max="16384" width="9.140625" style="170" customWidth="1"/>
  </cols>
  <sheetData>
    <row r="1" spans="14:17" ht="19.5" thickBot="1">
      <c r="N1" s="606" t="s">
        <v>28</v>
      </c>
      <c r="O1" s="607"/>
      <c r="P1" s="607"/>
      <c r="Q1" s="608"/>
    </row>
    <row r="2" ht="3.75" customHeight="1" thickBot="1"/>
    <row r="3" spans="1:17" ht="24" customHeight="1" thickTop="1">
      <c r="A3" s="600" t="s">
        <v>54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2"/>
    </row>
    <row r="4" spans="1:17" ht="23.25" customHeight="1" thickBot="1">
      <c r="A4" s="592" t="s">
        <v>38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4"/>
    </row>
    <row r="5" spans="1:17" s="195" customFormat="1" ht="20.25" customHeight="1" thickBot="1">
      <c r="A5" s="603" t="s">
        <v>142</v>
      </c>
      <c r="B5" s="609" t="s">
        <v>36</v>
      </c>
      <c r="C5" s="610"/>
      <c r="D5" s="610"/>
      <c r="E5" s="610"/>
      <c r="F5" s="611"/>
      <c r="G5" s="611"/>
      <c r="H5" s="611"/>
      <c r="I5" s="612"/>
      <c r="J5" s="610" t="s">
        <v>35</v>
      </c>
      <c r="K5" s="610"/>
      <c r="L5" s="610"/>
      <c r="M5" s="610"/>
      <c r="N5" s="610"/>
      <c r="O5" s="610"/>
      <c r="P5" s="610"/>
      <c r="Q5" s="613"/>
    </row>
    <row r="6" spans="1:17" s="459" customFormat="1" ht="28.5" customHeight="1" thickBot="1">
      <c r="A6" s="604"/>
      <c r="B6" s="535" t="s">
        <v>157</v>
      </c>
      <c r="C6" s="536"/>
      <c r="D6" s="537"/>
      <c r="E6" s="543" t="s">
        <v>34</v>
      </c>
      <c r="F6" s="535" t="s">
        <v>158</v>
      </c>
      <c r="G6" s="536"/>
      <c r="H6" s="537"/>
      <c r="I6" s="545" t="s">
        <v>33</v>
      </c>
      <c r="J6" s="535" t="s">
        <v>159</v>
      </c>
      <c r="K6" s="536"/>
      <c r="L6" s="537"/>
      <c r="M6" s="543" t="s">
        <v>34</v>
      </c>
      <c r="N6" s="535" t="s">
        <v>160</v>
      </c>
      <c r="O6" s="536"/>
      <c r="P6" s="537"/>
      <c r="Q6" s="543" t="s">
        <v>33</v>
      </c>
    </row>
    <row r="7" spans="1:17" s="194" customFormat="1" ht="22.5" customHeight="1" thickBot="1">
      <c r="A7" s="605"/>
      <c r="B7" s="114" t="s">
        <v>22</v>
      </c>
      <c r="C7" s="111" t="s">
        <v>21</v>
      </c>
      <c r="D7" s="111" t="s">
        <v>17</v>
      </c>
      <c r="E7" s="544"/>
      <c r="F7" s="114" t="s">
        <v>22</v>
      </c>
      <c r="G7" s="112" t="s">
        <v>21</v>
      </c>
      <c r="H7" s="111" t="s">
        <v>17</v>
      </c>
      <c r="I7" s="546"/>
      <c r="J7" s="114" t="s">
        <v>22</v>
      </c>
      <c r="K7" s="111" t="s">
        <v>21</v>
      </c>
      <c r="L7" s="112" t="s">
        <v>17</v>
      </c>
      <c r="M7" s="544"/>
      <c r="N7" s="113" t="s">
        <v>22</v>
      </c>
      <c r="O7" s="112" t="s">
        <v>21</v>
      </c>
      <c r="P7" s="111" t="s">
        <v>17</v>
      </c>
      <c r="Q7" s="544"/>
    </row>
    <row r="8" spans="1:17" s="196" customFormat="1" ht="18" customHeight="1" thickBot="1">
      <c r="A8" s="203" t="s">
        <v>51</v>
      </c>
      <c r="B8" s="202">
        <f>SUM(B9:B43)</f>
        <v>14170.994</v>
      </c>
      <c r="C8" s="198">
        <f>SUM(C9:C43)</f>
        <v>1403.0439999999992</v>
      </c>
      <c r="D8" s="198">
        <f aca="true" t="shared" si="0" ref="D8:D13">C8+B8</f>
        <v>15574.038</v>
      </c>
      <c r="E8" s="199">
        <f aca="true" t="shared" si="1" ref="E8:E13">D8/$D$8</f>
        <v>1</v>
      </c>
      <c r="F8" s="198">
        <f>SUM(F9:F43)</f>
        <v>12867.350999999999</v>
      </c>
      <c r="G8" s="198">
        <f>SUM(G9:G43)</f>
        <v>1137.2699999999993</v>
      </c>
      <c r="H8" s="198">
        <f aca="true" t="shared" si="2" ref="H8:H13">G8+F8</f>
        <v>14004.620999999997</v>
      </c>
      <c r="I8" s="201">
        <f aca="true" t="shared" si="3" ref="I8:I13">(D8/H8-1)</f>
        <v>0.11206422508684843</v>
      </c>
      <c r="J8" s="200">
        <f>SUM(J9:J43)</f>
        <v>88799.05400000003</v>
      </c>
      <c r="K8" s="198">
        <f>SUM(K9:K43)</f>
        <v>7804.796600000032</v>
      </c>
      <c r="L8" s="198">
        <f aca="true" t="shared" si="4" ref="L8:L13">K8+J8</f>
        <v>96603.85060000006</v>
      </c>
      <c r="M8" s="199">
        <f aca="true" t="shared" si="5" ref="M8:M13">(L8/$L$8)</f>
        <v>1</v>
      </c>
      <c r="N8" s="198">
        <f>SUM(N9:N43)</f>
        <v>82326.8150000001</v>
      </c>
      <c r="O8" s="198">
        <f>SUM(O9:O43)</f>
        <v>7782.563000000087</v>
      </c>
      <c r="P8" s="198">
        <f aca="true" t="shared" si="6" ref="P8:P13">O8+N8</f>
        <v>90109.37800000019</v>
      </c>
      <c r="Q8" s="197">
        <f aca="true" t="shared" si="7" ref="Q8:Q13">(L8/P8-1)</f>
        <v>0.07207321528731292</v>
      </c>
    </row>
    <row r="9" spans="1:17" s="171" customFormat="1" ht="18" customHeight="1" thickTop="1">
      <c r="A9" s="185" t="s">
        <v>226</v>
      </c>
      <c r="B9" s="184">
        <v>2087.5570000000002</v>
      </c>
      <c r="C9" s="180">
        <v>6.42</v>
      </c>
      <c r="D9" s="180">
        <f t="shared" si="0"/>
        <v>2093.9770000000003</v>
      </c>
      <c r="E9" s="183">
        <f t="shared" si="1"/>
        <v>0.13445305578424813</v>
      </c>
      <c r="F9" s="181">
        <v>2162.4570000000003</v>
      </c>
      <c r="G9" s="180">
        <v>5.16</v>
      </c>
      <c r="H9" s="180">
        <f t="shared" si="2"/>
        <v>2167.617</v>
      </c>
      <c r="I9" s="182">
        <f t="shared" si="3"/>
        <v>-0.03397279131876152</v>
      </c>
      <c r="J9" s="181">
        <v>14537.934000000007</v>
      </c>
      <c r="K9" s="180">
        <v>531.035</v>
      </c>
      <c r="L9" s="180">
        <f t="shared" si="4"/>
        <v>15068.969000000006</v>
      </c>
      <c r="M9" s="182">
        <f t="shared" si="5"/>
        <v>0.1559872500568833</v>
      </c>
      <c r="N9" s="181">
        <v>14244.984999999995</v>
      </c>
      <c r="O9" s="180">
        <v>333.13000000000005</v>
      </c>
      <c r="P9" s="180">
        <f t="shared" si="6"/>
        <v>14578.114999999994</v>
      </c>
      <c r="Q9" s="179">
        <f t="shared" si="7"/>
        <v>0.033670608305669925</v>
      </c>
    </row>
    <row r="10" spans="1:17" s="171" customFormat="1" ht="18" customHeight="1">
      <c r="A10" s="185" t="s">
        <v>229</v>
      </c>
      <c r="B10" s="184">
        <v>2026.345</v>
      </c>
      <c r="C10" s="180">
        <v>10.882000000000001</v>
      </c>
      <c r="D10" s="180">
        <f t="shared" si="0"/>
        <v>2037.227</v>
      </c>
      <c r="E10" s="183">
        <f t="shared" si="1"/>
        <v>0.13080917100626055</v>
      </c>
      <c r="F10" s="181">
        <v>1726.749</v>
      </c>
      <c r="G10" s="180">
        <v>82.874</v>
      </c>
      <c r="H10" s="180">
        <f t="shared" si="2"/>
        <v>1809.623</v>
      </c>
      <c r="I10" s="182">
        <f t="shared" si="3"/>
        <v>0.12577426347918874</v>
      </c>
      <c r="J10" s="181">
        <v>12234.987000000003</v>
      </c>
      <c r="K10" s="180">
        <v>55.53400000000001</v>
      </c>
      <c r="L10" s="180">
        <f t="shared" si="4"/>
        <v>12290.521000000002</v>
      </c>
      <c r="M10" s="182">
        <f t="shared" si="5"/>
        <v>0.1272259948611199</v>
      </c>
      <c r="N10" s="181">
        <v>10962.231999999996</v>
      </c>
      <c r="O10" s="180">
        <v>143.93200000000002</v>
      </c>
      <c r="P10" s="180">
        <f t="shared" si="6"/>
        <v>11106.163999999997</v>
      </c>
      <c r="Q10" s="179">
        <f t="shared" si="7"/>
        <v>0.10663961022005486</v>
      </c>
    </row>
    <row r="11" spans="1:17" s="171" customFormat="1" ht="18" customHeight="1">
      <c r="A11" s="185" t="s">
        <v>227</v>
      </c>
      <c r="B11" s="184">
        <v>1815.4750000000001</v>
      </c>
      <c r="C11" s="180">
        <v>6.471</v>
      </c>
      <c r="D11" s="180">
        <f t="shared" si="0"/>
        <v>1821.9460000000001</v>
      </c>
      <c r="E11" s="183">
        <f t="shared" si="1"/>
        <v>0.11698610212714262</v>
      </c>
      <c r="F11" s="181">
        <v>1604.642</v>
      </c>
      <c r="G11" s="180">
        <v>1.595</v>
      </c>
      <c r="H11" s="180">
        <f t="shared" si="2"/>
        <v>1606.237</v>
      </c>
      <c r="I11" s="182">
        <f t="shared" si="3"/>
        <v>0.13429462775418566</v>
      </c>
      <c r="J11" s="181">
        <v>11100.074999999995</v>
      </c>
      <c r="K11" s="180">
        <v>44.81999999999999</v>
      </c>
      <c r="L11" s="180">
        <f t="shared" si="4"/>
        <v>11144.894999999995</v>
      </c>
      <c r="M11" s="182">
        <f t="shared" si="5"/>
        <v>0.11536698517481235</v>
      </c>
      <c r="N11" s="181">
        <v>10179.510000000006</v>
      </c>
      <c r="O11" s="180">
        <v>15.506</v>
      </c>
      <c r="P11" s="180">
        <f t="shared" si="6"/>
        <v>10195.016000000005</v>
      </c>
      <c r="Q11" s="179">
        <f t="shared" si="7"/>
        <v>0.09317091802504174</v>
      </c>
    </row>
    <row r="12" spans="1:17" s="171" customFormat="1" ht="18" customHeight="1">
      <c r="A12" s="185" t="s">
        <v>253</v>
      </c>
      <c r="B12" s="184">
        <v>1435.8379999999997</v>
      </c>
      <c r="C12" s="180">
        <v>16.394</v>
      </c>
      <c r="D12" s="180">
        <f t="shared" si="0"/>
        <v>1452.2319999999997</v>
      </c>
      <c r="E12" s="183">
        <f t="shared" si="1"/>
        <v>0.09324697936399023</v>
      </c>
      <c r="F12" s="181">
        <v>1292.92</v>
      </c>
      <c r="G12" s="180"/>
      <c r="H12" s="180">
        <f t="shared" si="2"/>
        <v>1292.92</v>
      </c>
      <c r="I12" s="182">
        <f t="shared" si="3"/>
        <v>0.12321876063484183</v>
      </c>
      <c r="J12" s="181">
        <v>8884.472000000002</v>
      </c>
      <c r="K12" s="180">
        <v>127.24500000000002</v>
      </c>
      <c r="L12" s="180">
        <f t="shared" si="4"/>
        <v>9011.717000000002</v>
      </c>
      <c r="M12" s="182">
        <f t="shared" si="5"/>
        <v>0.09328527738831144</v>
      </c>
      <c r="N12" s="181">
        <v>8221.192000000001</v>
      </c>
      <c r="O12" s="180">
        <v>0.76</v>
      </c>
      <c r="P12" s="180">
        <f t="shared" si="6"/>
        <v>8221.952000000001</v>
      </c>
      <c r="Q12" s="179">
        <f t="shared" si="7"/>
        <v>0.09605565685618211</v>
      </c>
    </row>
    <row r="13" spans="1:17" s="171" customFormat="1" ht="18" customHeight="1">
      <c r="A13" s="185" t="s">
        <v>234</v>
      </c>
      <c r="B13" s="184">
        <v>893.8800000000001</v>
      </c>
      <c r="C13" s="180">
        <v>230.156</v>
      </c>
      <c r="D13" s="180">
        <f t="shared" si="0"/>
        <v>1124.036</v>
      </c>
      <c r="E13" s="183">
        <f t="shared" si="1"/>
        <v>0.07217370344158656</v>
      </c>
      <c r="F13" s="181">
        <v>787.752</v>
      </c>
      <c r="G13" s="180">
        <v>97.159</v>
      </c>
      <c r="H13" s="180">
        <f t="shared" si="2"/>
        <v>884.911</v>
      </c>
      <c r="I13" s="182">
        <f t="shared" si="3"/>
        <v>0.2702249152739655</v>
      </c>
      <c r="J13" s="181">
        <v>5952.437999999997</v>
      </c>
      <c r="K13" s="180">
        <v>1091.1090000000002</v>
      </c>
      <c r="L13" s="180">
        <f t="shared" si="4"/>
        <v>7043.546999999998</v>
      </c>
      <c r="M13" s="182">
        <f t="shared" si="5"/>
        <v>0.07291165886507626</v>
      </c>
      <c r="N13" s="181">
        <v>5307.957</v>
      </c>
      <c r="O13" s="180">
        <v>812.213</v>
      </c>
      <c r="P13" s="180">
        <f t="shared" si="6"/>
        <v>6120.17</v>
      </c>
      <c r="Q13" s="179">
        <f t="shared" si="7"/>
        <v>0.15087440381557982</v>
      </c>
    </row>
    <row r="14" spans="1:17" s="171" customFormat="1" ht="18" customHeight="1">
      <c r="A14" s="185" t="s">
        <v>228</v>
      </c>
      <c r="B14" s="184">
        <v>943.1429999999999</v>
      </c>
      <c r="C14" s="180">
        <v>0.08</v>
      </c>
      <c r="D14" s="180">
        <f aca="true" t="shared" si="8" ref="D14:D29">C14+B14</f>
        <v>943.223</v>
      </c>
      <c r="E14" s="183">
        <f aca="true" t="shared" si="9" ref="E14:E29">D14/$D$8</f>
        <v>0.06056380496824266</v>
      </c>
      <c r="F14" s="181">
        <v>836.2460000000001</v>
      </c>
      <c r="G14" s="180">
        <v>0.4770000000000001</v>
      </c>
      <c r="H14" s="180">
        <f aca="true" t="shared" si="10" ref="H14:H29">G14+F14</f>
        <v>836.7230000000001</v>
      </c>
      <c r="I14" s="182">
        <f aca="true" t="shared" si="11" ref="I14:I29">(D14/H14-1)</f>
        <v>0.12728226665216558</v>
      </c>
      <c r="J14" s="181">
        <v>4870.250999999999</v>
      </c>
      <c r="K14" s="180">
        <v>14.850999999999997</v>
      </c>
      <c r="L14" s="180">
        <f aca="true" t="shared" si="12" ref="L14:L29">K14+J14</f>
        <v>4885.101999999999</v>
      </c>
      <c r="M14" s="182">
        <f aca="true" t="shared" si="13" ref="M14:M29">(L14/$L$8)</f>
        <v>0.050568398357404565</v>
      </c>
      <c r="N14" s="181">
        <v>4708.516</v>
      </c>
      <c r="O14" s="180">
        <v>12.706999999999999</v>
      </c>
      <c r="P14" s="180">
        <f aca="true" t="shared" si="14" ref="P14:P29">O14+N14</f>
        <v>4721.223</v>
      </c>
      <c r="Q14" s="179">
        <f aca="true" t="shared" si="15" ref="Q14:Q29">(L14/P14-1)</f>
        <v>0.03471113311106011</v>
      </c>
    </row>
    <row r="15" spans="1:17" s="171" customFormat="1" ht="18" customHeight="1">
      <c r="A15" s="185" t="s">
        <v>233</v>
      </c>
      <c r="B15" s="184">
        <v>438.89599999999996</v>
      </c>
      <c r="C15" s="180">
        <v>7.882</v>
      </c>
      <c r="D15" s="180">
        <f t="shared" si="8"/>
        <v>446.77799999999996</v>
      </c>
      <c r="E15" s="183">
        <f t="shared" si="9"/>
        <v>0.028687357768100986</v>
      </c>
      <c r="F15" s="181">
        <v>345.733</v>
      </c>
      <c r="G15" s="180">
        <v>1.25</v>
      </c>
      <c r="H15" s="180">
        <f t="shared" si="10"/>
        <v>346.983</v>
      </c>
      <c r="I15" s="182">
        <f t="shared" si="11"/>
        <v>0.28760775023560226</v>
      </c>
      <c r="J15" s="181">
        <v>2727.509</v>
      </c>
      <c r="K15" s="180">
        <v>20.321</v>
      </c>
      <c r="L15" s="180">
        <f t="shared" si="12"/>
        <v>2747.83</v>
      </c>
      <c r="M15" s="182">
        <f t="shared" si="13"/>
        <v>0.028444311307814454</v>
      </c>
      <c r="N15" s="181">
        <v>2073.573</v>
      </c>
      <c r="O15" s="180">
        <v>5.954999999999999</v>
      </c>
      <c r="P15" s="180">
        <f t="shared" si="14"/>
        <v>2079.528</v>
      </c>
      <c r="Q15" s="179">
        <f t="shared" si="15"/>
        <v>0.3213719651767133</v>
      </c>
    </row>
    <row r="16" spans="1:17" s="171" customFormat="1" ht="18" customHeight="1">
      <c r="A16" s="185" t="s">
        <v>230</v>
      </c>
      <c r="B16" s="184">
        <v>394.91</v>
      </c>
      <c r="C16" s="180">
        <v>6.884</v>
      </c>
      <c r="D16" s="180">
        <f>C16+B16</f>
        <v>401.79400000000004</v>
      </c>
      <c r="E16" s="183">
        <f>D16/$D$8</f>
        <v>0.02579896106584561</v>
      </c>
      <c r="F16" s="181">
        <v>289.002</v>
      </c>
      <c r="G16" s="180">
        <v>8.939</v>
      </c>
      <c r="H16" s="180">
        <f>G16+F16</f>
        <v>297.94100000000003</v>
      </c>
      <c r="I16" s="182">
        <f>(D16/H16-1)</f>
        <v>0.3485690119855944</v>
      </c>
      <c r="J16" s="181">
        <v>2381.535</v>
      </c>
      <c r="K16" s="180">
        <v>32.24300000000001</v>
      </c>
      <c r="L16" s="180">
        <f>K16+J16</f>
        <v>2413.778</v>
      </c>
      <c r="M16" s="182">
        <f>(L16/$L$8)</f>
        <v>0.024986353908339944</v>
      </c>
      <c r="N16" s="181">
        <v>1881.4250000000004</v>
      </c>
      <c r="O16" s="180">
        <v>40.39600000000001</v>
      </c>
      <c r="P16" s="180">
        <f>O16+N16</f>
        <v>1921.8210000000004</v>
      </c>
      <c r="Q16" s="179">
        <f>(L16/P16-1)</f>
        <v>0.2559848185653082</v>
      </c>
    </row>
    <row r="17" spans="1:17" s="171" customFormat="1" ht="18" customHeight="1">
      <c r="A17" s="185" t="s">
        <v>232</v>
      </c>
      <c r="B17" s="184">
        <v>354.23900000000003</v>
      </c>
      <c r="C17" s="180">
        <v>2.023</v>
      </c>
      <c r="D17" s="180">
        <f>C17+B17</f>
        <v>356.26200000000006</v>
      </c>
      <c r="E17" s="183">
        <f>D17/$D$8</f>
        <v>0.022875377599566666</v>
      </c>
      <c r="F17" s="181">
        <v>342.37600000000003</v>
      </c>
      <c r="G17" s="180">
        <v>0.45999999999999996</v>
      </c>
      <c r="H17" s="180">
        <f>G17+F17</f>
        <v>342.836</v>
      </c>
      <c r="I17" s="182">
        <f>(D17/H17-1)</f>
        <v>0.03916158163086747</v>
      </c>
      <c r="J17" s="181">
        <v>2154.7599999999998</v>
      </c>
      <c r="K17" s="180">
        <v>7.138999999999999</v>
      </c>
      <c r="L17" s="180">
        <f>K17+J17</f>
        <v>2161.899</v>
      </c>
      <c r="M17" s="182">
        <f>(L17/$L$8)</f>
        <v>0.022379014776042462</v>
      </c>
      <c r="N17" s="181">
        <v>2224.1519999999996</v>
      </c>
      <c r="O17" s="180">
        <v>4.892</v>
      </c>
      <c r="P17" s="180">
        <f>O17+N17</f>
        <v>2229.0439999999994</v>
      </c>
      <c r="Q17" s="179">
        <f>(L17/P17-1)</f>
        <v>-0.03012277909274086</v>
      </c>
    </row>
    <row r="18" spans="1:17" s="171" customFormat="1" ht="18" customHeight="1">
      <c r="A18" s="185" t="s">
        <v>237</v>
      </c>
      <c r="B18" s="184">
        <v>315.501</v>
      </c>
      <c r="C18" s="180">
        <v>0</v>
      </c>
      <c r="D18" s="180">
        <f>C18+B18</f>
        <v>315.501</v>
      </c>
      <c r="E18" s="183">
        <f>D18/$D$8</f>
        <v>0.020258137292332275</v>
      </c>
      <c r="F18" s="181">
        <v>198.88</v>
      </c>
      <c r="G18" s="180"/>
      <c r="H18" s="180">
        <f>G18+F18</f>
        <v>198.88</v>
      </c>
      <c r="I18" s="182">
        <f>(D18/H18-1)</f>
        <v>0.5863887771520515</v>
      </c>
      <c r="J18" s="181">
        <v>1869.5810000000004</v>
      </c>
      <c r="K18" s="180">
        <v>18.857</v>
      </c>
      <c r="L18" s="180">
        <f>K18+J18</f>
        <v>1888.4380000000003</v>
      </c>
      <c r="M18" s="182">
        <f>(L18/$L$8)</f>
        <v>0.01954826839997617</v>
      </c>
      <c r="N18" s="181">
        <v>1217.117</v>
      </c>
      <c r="O18" s="180">
        <v>0.385</v>
      </c>
      <c r="P18" s="180">
        <f>O18+N18</f>
        <v>1217.502</v>
      </c>
      <c r="Q18" s="179">
        <f>(L18/P18-1)</f>
        <v>0.5510758914564415</v>
      </c>
    </row>
    <row r="19" spans="1:17" s="171" customFormat="1" ht="18" customHeight="1">
      <c r="A19" s="185" t="s">
        <v>231</v>
      </c>
      <c r="B19" s="184">
        <v>235.719</v>
      </c>
      <c r="C19" s="180">
        <v>0</v>
      </c>
      <c r="D19" s="180">
        <f>C19+B19</f>
        <v>235.719</v>
      </c>
      <c r="E19" s="183">
        <f>D19/$D$8</f>
        <v>0.015135381074580657</v>
      </c>
      <c r="F19" s="181">
        <v>234.571</v>
      </c>
      <c r="G19" s="180">
        <v>1.2530000000000001</v>
      </c>
      <c r="H19" s="180">
        <f>G19+F19</f>
        <v>235.824</v>
      </c>
      <c r="I19" s="182">
        <f>(D19/H19-1)</f>
        <v>-0.0004452473030736037</v>
      </c>
      <c r="J19" s="181">
        <v>1758.894</v>
      </c>
      <c r="K19" s="180">
        <v>4.391</v>
      </c>
      <c r="L19" s="180">
        <f>K19+J19</f>
        <v>1763.285</v>
      </c>
      <c r="M19" s="182">
        <f>(L19/$L$8)</f>
        <v>0.018252740331243057</v>
      </c>
      <c r="N19" s="181">
        <v>1378.571</v>
      </c>
      <c r="O19" s="180">
        <v>5.763</v>
      </c>
      <c r="P19" s="180">
        <f>O19+N19</f>
        <v>1384.3339999999998</v>
      </c>
      <c r="Q19" s="179">
        <f>(L19/P19-1)</f>
        <v>0.2737424638851609</v>
      </c>
    </row>
    <row r="20" spans="1:17" s="171" customFormat="1" ht="18" customHeight="1">
      <c r="A20" s="185" t="s">
        <v>250</v>
      </c>
      <c r="B20" s="184">
        <v>223.888</v>
      </c>
      <c r="C20" s="180">
        <v>0</v>
      </c>
      <c r="D20" s="180">
        <f t="shared" si="8"/>
        <v>223.888</v>
      </c>
      <c r="E20" s="183">
        <f t="shared" si="9"/>
        <v>0.014375719386327425</v>
      </c>
      <c r="F20" s="181">
        <v>85.696</v>
      </c>
      <c r="G20" s="180"/>
      <c r="H20" s="180">
        <f t="shared" si="10"/>
        <v>85.696</v>
      </c>
      <c r="I20" s="182">
        <f t="shared" si="11"/>
        <v>1.6125840179238238</v>
      </c>
      <c r="J20" s="181">
        <v>860.977</v>
      </c>
      <c r="K20" s="180">
        <v>0.16000000000000003</v>
      </c>
      <c r="L20" s="180">
        <f t="shared" si="12"/>
        <v>861.137</v>
      </c>
      <c r="M20" s="182">
        <f t="shared" si="13"/>
        <v>0.008914106370000114</v>
      </c>
      <c r="N20" s="181">
        <v>545.4229999999999</v>
      </c>
      <c r="O20" s="180">
        <v>0.003</v>
      </c>
      <c r="P20" s="180">
        <f t="shared" si="14"/>
        <v>545.4259999999999</v>
      </c>
      <c r="Q20" s="179">
        <f t="shared" si="15"/>
        <v>0.5788337923017972</v>
      </c>
    </row>
    <row r="21" spans="1:17" s="171" customFormat="1" ht="18" customHeight="1">
      <c r="A21" s="185" t="s">
        <v>241</v>
      </c>
      <c r="B21" s="184">
        <v>191.474</v>
      </c>
      <c r="C21" s="180">
        <v>0</v>
      </c>
      <c r="D21" s="180">
        <f t="shared" si="8"/>
        <v>191.474</v>
      </c>
      <c r="E21" s="183">
        <f t="shared" si="9"/>
        <v>0.012294435136218364</v>
      </c>
      <c r="F21" s="181">
        <v>252.294</v>
      </c>
      <c r="G21" s="180">
        <v>0.35</v>
      </c>
      <c r="H21" s="180">
        <f t="shared" si="10"/>
        <v>252.644</v>
      </c>
      <c r="I21" s="182">
        <f t="shared" si="11"/>
        <v>-0.24211934579883165</v>
      </c>
      <c r="J21" s="181">
        <v>1273.8619999999999</v>
      </c>
      <c r="K21" s="180">
        <v>2.812</v>
      </c>
      <c r="L21" s="180">
        <f t="shared" si="12"/>
        <v>1276.6739999999998</v>
      </c>
      <c r="M21" s="182">
        <f t="shared" si="13"/>
        <v>0.013215560167329384</v>
      </c>
      <c r="N21" s="181">
        <v>1324.9080000000001</v>
      </c>
      <c r="O21" s="180">
        <v>0.57</v>
      </c>
      <c r="P21" s="180">
        <f t="shared" si="14"/>
        <v>1325.478</v>
      </c>
      <c r="Q21" s="179">
        <f t="shared" si="15"/>
        <v>-0.03681992458569683</v>
      </c>
    </row>
    <row r="22" spans="1:17" s="171" customFormat="1" ht="18" customHeight="1">
      <c r="A22" s="185" t="s">
        <v>248</v>
      </c>
      <c r="B22" s="184">
        <v>191.255</v>
      </c>
      <c r="C22" s="180">
        <v>0</v>
      </c>
      <c r="D22" s="180">
        <f t="shared" si="8"/>
        <v>191.255</v>
      </c>
      <c r="E22" s="183">
        <f t="shared" si="9"/>
        <v>0.01228037327249362</v>
      </c>
      <c r="F22" s="181">
        <v>154.547</v>
      </c>
      <c r="G22" s="180"/>
      <c r="H22" s="180">
        <f t="shared" si="10"/>
        <v>154.547</v>
      </c>
      <c r="I22" s="182">
        <f t="shared" si="11"/>
        <v>0.237519977741399</v>
      </c>
      <c r="J22" s="181">
        <v>1188.3729999999998</v>
      </c>
      <c r="K22" s="180">
        <v>6.365</v>
      </c>
      <c r="L22" s="180">
        <f t="shared" si="12"/>
        <v>1194.7379999999998</v>
      </c>
      <c r="M22" s="182">
        <f t="shared" si="13"/>
        <v>0.012367395218509013</v>
      </c>
      <c r="N22" s="181">
        <v>954.0049999999997</v>
      </c>
      <c r="O22" s="180">
        <v>5.26</v>
      </c>
      <c r="P22" s="180">
        <f t="shared" si="14"/>
        <v>959.2649999999996</v>
      </c>
      <c r="Q22" s="179">
        <f t="shared" si="15"/>
        <v>0.24547231474097386</v>
      </c>
    </row>
    <row r="23" spans="1:17" s="171" customFormat="1" ht="18" customHeight="1">
      <c r="A23" s="185" t="s">
        <v>242</v>
      </c>
      <c r="B23" s="184">
        <v>150.181</v>
      </c>
      <c r="C23" s="180">
        <v>38.878</v>
      </c>
      <c r="D23" s="180">
        <f t="shared" si="8"/>
        <v>189.05900000000003</v>
      </c>
      <c r="E23" s="183">
        <f t="shared" si="9"/>
        <v>0.012139369378705769</v>
      </c>
      <c r="F23" s="181">
        <v>115.29199999999999</v>
      </c>
      <c r="G23" s="180">
        <v>38.556</v>
      </c>
      <c r="H23" s="180">
        <f t="shared" si="10"/>
        <v>153.84799999999998</v>
      </c>
      <c r="I23" s="182">
        <f t="shared" si="11"/>
        <v>0.2288687535749574</v>
      </c>
      <c r="J23" s="181">
        <v>795.423</v>
      </c>
      <c r="K23" s="180">
        <v>224.917</v>
      </c>
      <c r="L23" s="180">
        <f t="shared" si="12"/>
        <v>1020.34</v>
      </c>
      <c r="M23" s="182">
        <f t="shared" si="13"/>
        <v>0.010562104860859442</v>
      </c>
      <c r="N23" s="181">
        <v>635.053</v>
      </c>
      <c r="O23" s="180">
        <v>156.11700000000002</v>
      </c>
      <c r="P23" s="180">
        <f t="shared" si="14"/>
        <v>791.1700000000001</v>
      </c>
      <c r="Q23" s="179">
        <f t="shared" si="15"/>
        <v>0.2896596180340507</v>
      </c>
    </row>
    <row r="24" spans="1:17" s="171" customFormat="1" ht="18" customHeight="1">
      <c r="A24" s="185" t="s">
        <v>236</v>
      </c>
      <c r="B24" s="184">
        <v>167.39100000000002</v>
      </c>
      <c r="C24" s="180">
        <v>0</v>
      </c>
      <c r="D24" s="180">
        <f t="shared" si="8"/>
        <v>167.39100000000002</v>
      </c>
      <c r="E24" s="183">
        <f t="shared" si="9"/>
        <v>0.010748079592460222</v>
      </c>
      <c r="F24" s="181">
        <v>117.166</v>
      </c>
      <c r="G24" s="180">
        <v>7.199999999999999</v>
      </c>
      <c r="H24" s="180">
        <f t="shared" si="10"/>
        <v>124.366</v>
      </c>
      <c r="I24" s="182">
        <f t="shared" si="11"/>
        <v>0.3459546821478541</v>
      </c>
      <c r="J24" s="181">
        <v>1048.263</v>
      </c>
      <c r="K24" s="180">
        <v>10.824000000000002</v>
      </c>
      <c r="L24" s="180">
        <f t="shared" si="12"/>
        <v>1059.087</v>
      </c>
      <c r="M24" s="182">
        <f t="shared" si="13"/>
        <v>0.010963196533286007</v>
      </c>
      <c r="N24" s="181">
        <v>903.823</v>
      </c>
      <c r="O24" s="180">
        <v>21.77</v>
      </c>
      <c r="P24" s="180">
        <f t="shared" si="14"/>
        <v>925.593</v>
      </c>
      <c r="Q24" s="179">
        <f t="shared" si="15"/>
        <v>0.14422537767679744</v>
      </c>
    </row>
    <row r="25" spans="1:17" s="171" customFormat="1" ht="18" customHeight="1">
      <c r="A25" s="185" t="s">
        <v>243</v>
      </c>
      <c r="B25" s="184">
        <v>145.865</v>
      </c>
      <c r="C25" s="180">
        <v>0</v>
      </c>
      <c r="D25" s="180">
        <f t="shared" si="8"/>
        <v>145.865</v>
      </c>
      <c r="E25" s="183">
        <f t="shared" si="9"/>
        <v>0.00936590754433757</v>
      </c>
      <c r="F25" s="181">
        <v>89.53999999999999</v>
      </c>
      <c r="G25" s="180"/>
      <c r="H25" s="180">
        <f t="shared" si="10"/>
        <v>89.53999999999999</v>
      </c>
      <c r="I25" s="182">
        <f t="shared" si="11"/>
        <v>0.6290484699575611</v>
      </c>
      <c r="J25" s="181">
        <v>753.876</v>
      </c>
      <c r="K25" s="180">
        <v>0.887</v>
      </c>
      <c r="L25" s="180">
        <f t="shared" si="12"/>
        <v>754.7629999999999</v>
      </c>
      <c r="M25" s="182">
        <f t="shared" si="13"/>
        <v>0.007812970138480167</v>
      </c>
      <c r="N25" s="181">
        <v>602.5630000000002</v>
      </c>
      <c r="O25" s="180">
        <v>7.2</v>
      </c>
      <c r="P25" s="180">
        <f t="shared" si="14"/>
        <v>609.7630000000003</v>
      </c>
      <c r="Q25" s="179">
        <f t="shared" si="15"/>
        <v>0.2377973081344713</v>
      </c>
    </row>
    <row r="26" spans="1:17" s="171" customFormat="1" ht="18" customHeight="1">
      <c r="A26" s="185" t="s">
        <v>238</v>
      </c>
      <c r="B26" s="184">
        <v>114.38300000000001</v>
      </c>
      <c r="C26" s="180">
        <v>3.068</v>
      </c>
      <c r="D26" s="180">
        <f t="shared" si="8"/>
        <v>117.45100000000001</v>
      </c>
      <c r="E26" s="183">
        <f t="shared" si="9"/>
        <v>0.007541460987831159</v>
      </c>
      <c r="F26" s="181">
        <v>105.136</v>
      </c>
      <c r="G26" s="180">
        <v>7.415</v>
      </c>
      <c r="H26" s="180">
        <f t="shared" si="10"/>
        <v>112.551</v>
      </c>
      <c r="I26" s="182">
        <f t="shared" si="11"/>
        <v>0.043535819317465085</v>
      </c>
      <c r="J26" s="181">
        <v>732.642</v>
      </c>
      <c r="K26" s="180">
        <v>30.815</v>
      </c>
      <c r="L26" s="180">
        <f t="shared" si="12"/>
        <v>763.4570000000001</v>
      </c>
      <c r="M26" s="182">
        <f t="shared" si="13"/>
        <v>0.00790296655110764</v>
      </c>
      <c r="N26" s="181">
        <v>637.1640000000002</v>
      </c>
      <c r="O26" s="180">
        <v>139.22299999999998</v>
      </c>
      <c r="P26" s="180">
        <f t="shared" si="14"/>
        <v>776.3870000000002</v>
      </c>
      <c r="Q26" s="179">
        <f t="shared" si="15"/>
        <v>-0.016654065562664022</v>
      </c>
    </row>
    <row r="27" spans="1:17" s="171" customFormat="1" ht="18" customHeight="1">
      <c r="A27" s="185" t="s">
        <v>265</v>
      </c>
      <c r="B27" s="184">
        <v>86.17599999999999</v>
      </c>
      <c r="C27" s="180">
        <v>0.8</v>
      </c>
      <c r="D27" s="180">
        <f t="shared" si="8"/>
        <v>86.97599999999998</v>
      </c>
      <c r="E27" s="183">
        <f t="shared" si="9"/>
        <v>0.005584678809695981</v>
      </c>
      <c r="F27" s="181">
        <v>72.666</v>
      </c>
      <c r="G27" s="180">
        <v>2.392</v>
      </c>
      <c r="H27" s="180">
        <f t="shared" si="10"/>
        <v>75.05799999999999</v>
      </c>
      <c r="I27" s="182">
        <f t="shared" si="11"/>
        <v>0.15878387380425796</v>
      </c>
      <c r="J27" s="181">
        <v>795.947</v>
      </c>
      <c r="K27" s="180">
        <v>11.5</v>
      </c>
      <c r="L27" s="180">
        <f t="shared" si="12"/>
        <v>807.447</v>
      </c>
      <c r="M27" s="182">
        <f t="shared" si="13"/>
        <v>0.008358331422453666</v>
      </c>
      <c r="N27" s="181">
        <v>904.4619999999998</v>
      </c>
      <c r="O27" s="180">
        <v>10.825000000000003</v>
      </c>
      <c r="P27" s="180">
        <f t="shared" si="14"/>
        <v>915.2869999999998</v>
      </c>
      <c r="Q27" s="179">
        <f t="shared" si="15"/>
        <v>-0.11782096763091776</v>
      </c>
    </row>
    <row r="28" spans="1:17" s="171" customFormat="1" ht="18" customHeight="1">
      <c r="A28" s="185" t="s">
        <v>244</v>
      </c>
      <c r="B28" s="184">
        <v>61.986</v>
      </c>
      <c r="C28" s="180">
        <v>15.676</v>
      </c>
      <c r="D28" s="180">
        <f t="shared" si="8"/>
        <v>77.66199999999999</v>
      </c>
      <c r="E28" s="183">
        <f t="shared" si="9"/>
        <v>0.0049866322401422155</v>
      </c>
      <c r="F28" s="181">
        <v>95.418</v>
      </c>
      <c r="G28" s="180">
        <v>32.473</v>
      </c>
      <c r="H28" s="180">
        <f t="shared" si="10"/>
        <v>127.891</v>
      </c>
      <c r="I28" s="182">
        <f t="shared" si="11"/>
        <v>-0.392748512405095</v>
      </c>
      <c r="J28" s="181">
        <v>413.391</v>
      </c>
      <c r="K28" s="180">
        <v>135.31</v>
      </c>
      <c r="L28" s="180">
        <f t="shared" si="12"/>
        <v>548.701</v>
      </c>
      <c r="M28" s="182">
        <f t="shared" si="13"/>
        <v>0.005679908167138833</v>
      </c>
      <c r="N28" s="181">
        <v>484.31600000000014</v>
      </c>
      <c r="O28" s="180">
        <v>174.29100000000003</v>
      </c>
      <c r="P28" s="180">
        <f t="shared" si="14"/>
        <v>658.6070000000002</v>
      </c>
      <c r="Q28" s="179">
        <f t="shared" si="15"/>
        <v>-0.16687645287705744</v>
      </c>
    </row>
    <row r="29" spans="1:17" s="171" customFormat="1" ht="18" customHeight="1">
      <c r="A29" s="185" t="s">
        <v>239</v>
      </c>
      <c r="B29" s="184">
        <v>64.268</v>
      </c>
      <c r="C29" s="180">
        <v>7.123</v>
      </c>
      <c r="D29" s="180">
        <f t="shared" si="8"/>
        <v>71.391</v>
      </c>
      <c r="E29" s="183">
        <f t="shared" si="9"/>
        <v>0.004583974945996665</v>
      </c>
      <c r="F29" s="181">
        <v>33.342999999999996</v>
      </c>
      <c r="G29" s="180"/>
      <c r="H29" s="180">
        <f t="shared" si="10"/>
        <v>33.342999999999996</v>
      </c>
      <c r="I29" s="182">
        <f t="shared" si="11"/>
        <v>1.1411090783672737</v>
      </c>
      <c r="J29" s="181">
        <v>347.136</v>
      </c>
      <c r="K29" s="180">
        <v>24.723000000000003</v>
      </c>
      <c r="L29" s="180">
        <f t="shared" si="12"/>
        <v>371.85900000000004</v>
      </c>
      <c r="M29" s="182">
        <f t="shared" si="13"/>
        <v>0.0038493186109084536</v>
      </c>
      <c r="N29" s="181">
        <v>241.02199999999996</v>
      </c>
      <c r="O29" s="180">
        <v>24.55</v>
      </c>
      <c r="P29" s="180">
        <f t="shared" si="14"/>
        <v>265.57199999999995</v>
      </c>
      <c r="Q29" s="179">
        <f t="shared" si="15"/>
        <v>0.40021914960914606</v>
      </c>
    </row>
    <row r="30" spans="1:17" s="171" customFormat="1" ht="18" customHeight="1">
      <c r="A30" s="185" t="s">
        <v>259</v>
      </c>
      <c r="B30" s="184">
        <v>63.022000000000006</v>
      </c>
      <c r="C30" s="180">
        <v>1.718</v>
      </c>
      <c r="D30" s="180">
        <f aca="true" t="shared" si="16" ref="D30:D38">C30+B30</f>
        <v>64.74000000000001</v>
      </c>
      <c r="E30" s="183">
        <f aca="true" t="shared" si="17" ref="E30:E38">D30/$D$8</f>
        <v>0.004156918070958862</v>
      </c>
      <c r="F30" s="181">
        <v>41.968999999999994</v>
      </c>
      <c r="G30" s="180">
        <v>3.2</v>
      </c>
      <c r="H30" s="180">
        <f aca="true" t="shared" si="18" ref="H30:H38">G30+F30</f>
        <v>45.169</v>
      </c>
      <c r="I30" s="182">
        <f aca="true" t="shared" si="19" ref="I30:I38">(D30/H30-1)</f>
        <v>0.4332838893931681</v>
      </c>
      <c r="J30" s="181">
        <v>388.06199999999995</v>
      </c>
      <c r="K30" s="180">
        <v>9.981</v>
      </c>
      <c r="L30" s="180">
        <f aca="true" t="shared" si="20" ref="L30:L38">K30+J30</f>
        <v>398.04299999999995</v>
      </c>
      <c r="M30" s="182">
        <f aca="true" t="shared" si="21" ref="M30:M38">(L30/$L$8)</f>
        <v>0.004120363707324102</v>
      </c>
      <c r="N30" s="181">
        <v>349.77</v>
      </c>
      <c r="O30" s="180">
        <v>11.052999999999999</v>
      </c>
      <c r="P30" s="180">
        <f aca="true" t="shared" si="22" ref="P30:P38">O30+N30</f>
        <v>360.823</v>
      </c>
      <c r="Q30" s="179">
        <f aca="true" t="shared" si="23" ref="Q30:Q38">(L30/P30-1)</f>
        <v>0.1031530695105356</v>
      </c>
    </row>
    <row r="31" spans="1:17" s="171" customFormat="1" ht="18" customHeight="1">
      <c r="A31" s="185" t="s">
        <v>235</v>
      </c>
      <c r="B31" s="184">
        <v>64.142</v>
      </c>
      <c r="C31" s="180">
        <v>0</v>
      </c>
      <c r="D31" s="180">
        <f t="shared" si="16"/>
        <v>64.142</v>
      </c>
      <c r="E31" s="183">
        <f t="shared" si="17"/>
        <v>0.004118520835765265</v>
      </c>
      <c r="F31" s="181">
        <v>47.669</v>
      </c>
      <c r="G31" s="180"/>
      <c r="H31" s="180">
        <f t="shared" si="18"/>
        <v>47.669</v>
      </c>
      <c r="I31" s="182">
        <f t="shared" si="19"/>
        <v>0.34557049654912</v>
      </c>
      <c r="J31" s="181">
        <v>395.00299999999993</v>
      </c>
      <c r="K31" s="180">
        <v>0.008</v>
      </c>
      <c r="L31" s="180">
        <f t="shared" si="20"/>
        <v>395.0109999999999</v>
      </c>
      <c r="M31" s="182">
        <f t="shared" si="21"/>
        <v>0.004088977794845785</v>
      </c>
      <c r="N31" s="181">
        <v>386.04599999999994</v>
      </c>
      <c r="O31" s="180">
        <v>1.2399999999999998</v>
      </c>
      <c r="P31" s="180">
        <f t="shared" si="22"/>
        <v>387.28599999999994</v>
      </c>
      <c r="Q31" s="179">
        <f t="shared" si="23"/>
        <v>0.01994649948616778</v>
      </c>
    </row>
    <row r="32" spans="1:17" s="171" customFormat="1" ht="18" customHeight="1">
      <c r="A32" s="185" t="s">
        <v>240</v>
      </c>
      <c r="B32" s="184">
        <v>62.217</v>
      </c>
      <c r="C32" s="180">
        <v>0</v>
      </c>
      <c r="D32" s="180">
        <f t="shared" si="16"/>
        <v>62.217</v>
      </c>
      <c r="E32" s="183">
        <f t="shared" si="17"/>
        <v>0.003994917695718991</v>
      </c>
      <c r="F32" s="181">
        <v>31.656</v>
      </c>
      <c r="G32" s="180"/>
      <c r="H32" s="180">
        <f t="shared" si="18"/>
        <v>31.656</v>
      </c>
      <c r="I32" s="182">
        <f t="shared" si="19"/>
        <v>0.9654094010614103</v>
      </c>
      <c r="J32" s="181">
        <v>286.923</v>
      </c>
      <c r="K32" s="180"/>
      <c r="L32" s="180">
        <f t="shared" si="20"/>
        <v>286.923</v>
      </c>
      <c r="M32" s="182">
        <f t="shared" si="21"/>
        <v>0.0029700989993456826</v>
      </c>
      <c r="N32" s="181">
        <v>173.211</v>
      </c>
      <c r="O32" s="180">
        <v>0.8599999999999999</v>
      </c>
      <c r="P32" s="180">
        <f t="shared" si="22"/>
        <v>174.07100000000003</v>
      </c>
      <c r="Q32" s="179">
        <f t="shared" si="23"/>
        <v>0.648310172286021</v>
      </c>
    </row>
    <row r="33" spans="1:17" s="171" customFormat="1" ht="18" customHeight="1">
      <c r="A33" s="185" t="s">
        <v>252</v>
      </c>
      <c r="B33" s="184">
        <v>39.044</v>
      </c>
      <c r="C33" s="180">
        <v>6.067</v>
      </c>
      <c r="D33" s="180">
        <f t="shared" si="16"/>
        <v>45.111</v>
      </c>
      <c r="E33" s="183">
        <f t="shared" si="17"/>
        <v>0.0028965512990272654</v>
      </c>
      <c r="F33" s="181">
        <v>26.753999999999998</v>
      </c>
      <c r="G33" s="180">
        <v>10.841999999999999</v>
      </c>
      <c r="H33" s="180">
        <f t="shared" si="18"/>
        <v>37.596</v>
      </c>
      <c r="I33" s="182">
        <f t="shared" si="19"/>
        <v>0.199888285987871</v>
      </c>
      <c r="J33" s="181">
        <v>208.77699999999996</v>
      </c>
      <c r="K33" s="180">
        <v>56.57500000000002</v>
      </c>
      <c r="L33" s="180">
        <f t="shared" si="20"/>
        <v>265.352</v>
      </c>
      <c r="M33" s="182">
        <f t="shared" si="21"/>
        <v>0.0027468056226735934</v>
      </c>
      <c r="N33" s="181">
        <v>220.15500000000003</v>
      </c>
      <c r="O33" s="180">
        <v>30.646000000000004</v>
      </c>
      <c r="P33" s="180">
        <f t="shared" si="22"/>
        <v>250.80100000000004</v>
      </c>
      <c r="Q33" s="179">
        <f t="shared" si="23"/>
        <v>0.05801810997563783</v>
      </c>
    </row>
    <row r="34" spans="1:17" s="171" customFormat="1" ht="18" customHeight="1">
      <c r="A34" s="185" t="s">
        <v>247</v>
      </c>
      <c r="B34" s="184">
        <v>32.791</v>
      </c>
      <c r="C34" s="180">
        <v>2.464</v>
      </c>
      <c r="D34" s="180">
        <f t="shared" si="16"/>
        <v>35.254999999999995</v>
      </c>
      <c r="E34" s="183">
        <f t="shared" si="17"/>
        <v>0.0022637032219903403</v>
      </c>
      <c r="F34" s="181">
        <v>25.427999999999997</v>
      </c>
      <c r="G34" s="180">
        <v>1.3450000000000002</v>
      </c>
      <c r="H34" s="180">
        <f t="shared" si="18"/>
        <v>26.772999999999996</v>
      </c>
      <c r="I34" s="182">
        <f t="shared" si="19"/>
        <v>0.3168117132932433</v>
      </c>
      <c r="J34" s="181">
        <v>236.429</v>
      </c>
      <c r="K34" s="180">
        <v>15.536000000000001</v>
      </c>
      <c r="L34" s="180">
        <f t="shared" si="20"/>
        <v>251.965</v>
      </c>
      <c r="M34" s="182">
        <f t="shared" si="21"/>
        <v>0.0026082293659627667</v>
      </c>
      <c r="N34" s="181">
        <v>241.84600000000006</v>
      </c>
      <c r="O34" s="180">
        <v>16.975999999999996</v>
      </c>
      <c r="P34" s="180">
        <f t="shared" si="22"/>
        <v>258.82200000000006</v>
      </c>
      <c r="Q34" s="179">
        <f t="shared" si="23"/>
        <v>-0.026493111095656663</v>
      </c>
    </row>
    <row r="35" spans="1:17" s="171" customFormat="1" ht="18" customHeight="1">
      <c r="A35" s="185" t="s">
        <v>268</v>
      </c>
      <c r="B35" s="184">
        <v>28</v>
      </c>
      <c r="C35" s="180">
        <v>0.42</v>
      </c>
      <c r="D35" s="180">
        <f t="shared" si="16"/>
        <v>28.42</v>
      </c>
      <c r="E35" s="183">
        <f t="shared" si="17"/>
        <v>0.0018248318130468155</v>
      </c>
      <c r="F35" s="181">
        <v>28.091</v>
      </c>
      <c r="G35" s="180">
        <v>1.35</v>
      </c>
      <c r="H35" s="180">
        <f t="shared" si="18"/>
        <v>29.441000000000003</v>
      </c>
      <c r="I35" s="182">
        <f t="shared" si="19"/>
        <v>-0.03467952854862266</v>
      </c>
      <c r="J35" s="181">
        <v>184.75999999999996</v>
      </c>
      <c r="K35" s="180">
        <v>5.258999999999999</v>
      </c>
      <c r="L35" s="180">
        <f t="shared" si="20"/>
        <v>190.01899999999995</v>
      </c>
      <c r="M35" s="182">
        <f t="shared" si="21"/>
        <v>0.001966991986549238</v>
      </c>
      <c r="N35" s="181">
        <v>177.673</v>
      </c>
      <c r="O35" s="180">
        <v>5.838000000000001</v>
      </c>
      <c r="P35" s="180">
        <f t="shared" si="22"/>
        <v>183.511</v>
      </c>
      <c r="Q35" s="179">
        <f t="shared" si="23"/>
        <v>0.03546381415827904</v>
      </c>
    </row>
    <row r="36" spans="1:17" s="171" customFormat="1" ht="18" customHeight="1">
      <c r="A36" s="185" t="s">
        <v>262</v>
      </c>
      <c r="B36" s="184">
        <v>27.537</v>
      </c>
      <c r="C36" s="180">
        <v>0</v>
      </c>
      <c r="D36" s="180">
        <f t="shared" si="16"/>
        <v>27.537</v>
      </c>
      <c r="E36" s="183">
        <f t="shared" si="17"/>
        <v>0.0017681348921840308</v>
      </c>
      <c r="F36" s="181">
        <v>22.235</v>
      </c>
      <c r="G36" s="180">
        <v>0.75</v>
      </c>
      <c r="H36" s="180">
        <f t="shared" si="18"/>
        <v>22.985</v>
      </c>
      <c r="I36" s="182">
        <f t="shared" si="19"/>
        <v>0.19804220143571905</v>
      </c>
      <c r="J36" s="181">
        <v>151.403</v>
      </c>
      <c r="K36" s="180">
        <v>0.633</v>
      </c>
      <c r="L36" s="180">
        <f t="shared" si="20"/>
        <v>152.036</v>
      </c>
      <c r="M36" s="182">
        <f t="shared" si="21"/>
        <v>0.0015738089015677383</v>
      </c>
      <c r="N36" s="181">
        <v>141.18300000000002</v>
      </c>
      <c r="O36" s="180">
        <v>7.884</v>
      </c>
      <c r="P36" s="180">
        <f t="shared" si="22"/>
        <v>149.067</v>
      </c>
      <c r="Q36" s="179">
        <f t="shared" si="23"/>
        <v>0.019917218431980244</v>
      </c>
    </row>
    <row r="37" spans="1:17" s="171" customFormat="1" ht="18" customHeight="1">
      <c r="A37" s="185" t="s">
        <v>255</v>
      </c>
      <c r="B37" s="184">
        <v>20.506999999999998</v>
      </c>
      <c r="C37" s="180">
        <v>0</v>
      </c>
      <c r="D37" s="180">
        <f t="shared" si="16"/>
        <v>20.506999999999998</v>
      </c>
      <c r="E37" s="183">
        <f t="shared" si="17"/>
        <v>0.0013167426456773765</v>
      </c>
      <c r="F37" s="181">
        <v>35.864</v>
      </c>
      <c r="G37" s="180"/>
      <c r="H37" s="180">
        <f t="shared" si="18"/>
        <v>35.864</v>
      </c>
      <c r="I37" s="182">
        <f t="shared" si="19"/>
        <v>-0.42820098148561236</v>
      </c>
      <c r="J37" s="181">
        <v>206.144</v>
      </c>
      <c r="K37" s="180">
        <v>0.3</v>
      </c>
      <c r="L37" s="180">
        <f t="shared" si="20"/>
        <v>206.44400000000002</v>
      </c>
      <c r="M37" s="182">
        <f t="shared" si="21"/>
        <v>0.002137016265063868</v>
      </c>
      <c r="N37" s="181">
        <v>258.75</v>
      </c>
      <c r="O37" s="180">
        <v>2.0220000000000002</v>
      </c>
      <c r="P37" s="180">
        <f t="shared" si="22"/>
        <v>260.772</v>
      </c>
      <c r="Q37" s="179">
        <f t="shared" si="23"/>
        <v>-0.20833525071710146</v>
      </c>
    </row>
    <row r="38" spans="1:17" s="171" customFormat="1" ht="18" customHeight="1">
      <c r="A38" s="185" t="s">
        <v>251</v>
      </c>
      <c r="B38" s="184">
        <v>19.355</v>
      </c>
      <c r="C38" s="180">
        <v>0</v>
      </c>
      <c r="D38" s="180">
        <f t="shared" si="16"/>
        <v>19.355</v>
      </c>
      <c r="E38" s="183">
        <f t="shared" si="17"/>
        <v>0.001242773389919814</v>
      </c>
      <c r="F38" s="181">
        <v>14.3</v>
      </c>
      <c r="G38" s="180"/>
      <c r="H38" s="180">
        <f t="shared" si="18"/>
        <v>14.3</v>
      </c>
      <c r="I38" s="182">
        <f t="shared" si="19"/>
        <v>0.3534965034965034</v>
      </c>
      <c r="J38" s="181">
        <v>108.228</v>
      </c>
      <c r="K38" s="180"/>
      <c r="L38" s="180">
        <f t="shared" si="20"/>
        <v>108.228</v>
      </c>
      <c r="M38" s="182">
        <f t="shared" si="21"/>
        <v>0.0011203280130947485</v>
      </c>
      <c r="N38" s="181">
        <v>86.869</v>
      </c>
      <c r="O38" s="180"/>
      <c r="P38" s="180">
        <f t="shared" si="22"/>
        <v>86.869</v>
      </c>
      <c r="Q38" s="179">
        <f t="shared" si="23"/>
        <v>0.2458759741680001</v>
      </c>
    </row>
    <row r="39" spans="1:17" s="171" customFormat="1" ht="18" customHeight="1">
      <c r="A39" s="185" t="s">
        <v>266</v>
      </c>
      <c r="B39" s="184">
        <v>17.135</v>
      </c>
      <c r="C39" s="180">
        <v>0.6950000000000001</v>
      </c>
      <c r="D39" s="180">
        <f>C39+B39</f>
        <v>17.830000000000002</v>
      </c>
      <c r="E39" s="183">
        <f>D39/$D$8</f>
        <v>0.0011448540192338045</v>
      </c>
      <c r="F39" s="181">
        <v>14.4</v>
      </c>
      <c r="G39" s="180">
        <v>8.822</v>
      </c>
      <c r="H39" s="180">
        <f>G39+F39</f>
        <v>23.222</v>
      </c>
      <c r="I39" s="182">
        <f>(D39/H39-1)</f>
        <v>-0.23219360950822487</v>
      </c>
      <c r="J39" s="181">
        <v>96.45100000000001</v>
      </c>
      <c r="K39" s="180">
        <v>16.557000000000006</v>
      </c>
      <c r="L39" s="180">
        <f>K39+J39</f>
        <v>113.00800000000001</v>
      </c>
      <c r="M39" s="182">
        <f>(L39/$L$8)</f>
        <v>0.001169808442397636</v>
      </c>
      <c r="N39" s="181">
        <v>66.42599999999999</v>
      </c>
      <c r="O39" s="180">
        <v>48.729000000000006</v>
      </c>
      <c r="P39" s="180">
        <f>O39+N39</f>
        <v>115.155</v>
      </c>
      <c r="Q39" s="179">
        <f>(L39/P39-1)</f>
        <v>-0.01864443576049668</v>
      </c>
    </row>
    <row r="40" spans="1:17" s="171" customFormat="1" ht="18" customHeight="1">
      <c r="A40" s="447" t="s">
        <v>272</v>
      </c>
      <c r="B40" s="448">
        <v>2.392</v>
      </c>
      <c r="C40" s="449">
        <v>13.891</v>
      </c>
      <c r="D40" s="449">
        <f>C40+B40</f>
        <v>16.283</v>
      </c>
      <c r="E40" s="450">
        <f>D40/$D$8</f>
        <v>0.0010455220412329803</v>
      </c>
      <c r="F40" s="451">
        <v>13.367999999999999</v>
      </c>
      <c r="G40" s="449">
        <v>30.11</v>
      </c>
      <c r="H40" s="449">
        <f>G40+F40</f>
        <v>43.477999999999994</v>
      </c>
      <c r="I40" s="452">
        <f>(D40/H40-1)</f>
        <v>-0.6254887529325175</v>
      </c>
      <c r="J40" s="451">
        <v>13.033</v>
      </c>
      <c r="K40" s="449">
        <v>153.20399999999998</v>
      </c>
      <c r="L40" s="449">
        <f>K40+J40</f>
        <v>166.23699999999997</v>
      </c>
      <c r="M40" s="452">
        <f>(L40/$L$8)</f>
        <v>0.0017208113234360024</v>
      </c>
      <c r="N40" s="451">
        <v>186.46699999999996</v>
      </c>
      <c r="O40" s="449">
        <v>237.52700000000002</v>
      </c>
      <c r="P40" s="449">
        <f>O40+N40</f>
        <v>423.99399999999997</v>
      </c>
      <c r="Q40" s="453">
        <f>(L40/P40-1)</f>
        <v>-0.60792605555739</v>
      </c>
    </row>
    <row r="41" spans="1:17" s="171" customFormat="1" ht="18" customHeight="1">
      <c r="A41" s="185" t="s">
        <v>245</v>
      </c>
      <c r="B41" s="184">
        <v>9.004</v>
      </c>
      <c r="C41" s="180">
        <v>0</v>
      </c>
      <c r="D41" s="180">
        <f>C41+B41</f>
        <v>9.004</v>
      </c>
      <c r="E41" s="183">
        <f>D41/$D$8</f>
        <v>0.0005781416482995611</v>
      </c>
      <c r="F41" s="181">
        <v>5.795</v>
      </c>
      <c r="G41" s="180"/>
      <c r="H41" s="180">
        <f>G41+F41</f>
        <v>5.795</v>
      </c>
      <c r="I41" s="182">
        <f>(D41/H41-1)</f>
        <v>0.553753235547886</v>
      </c>
      <c r="J41" s="181">
        <v>53.82099999999999</v>
      </c>
      <c r="K41" s="180"/>
      <c r="L41" s="180">
        <f>K41+J41</f>
        <v>53.82099999999999</v>
      </c>
      <c r="M41" s="182">
        <f>(L41/$L$8)</f>
        <v>0.0005571310011528666</v>
      </c>
      <c r="N41" s="181">
        <v>54.51199999999999</v>
      </c>
      <c r="O41" s="180">
        <v>0.068</v>
      </c>
      <c r="P41" s="180">
        <f>O41+N41</f>
        <v>54.57999999999999</v>
      </c>
      <c r="Q41" s="179">
        <f>(L41/P41-1)</f>
        <v>-0.013906192744595147</v>
      </c>
    </row>
    <row r="42" spans="1:17" s="171" customFormat="1" ht="18" customHeight="1">
      <c r="A42" s="185" t="s">
        <v>246</v>
      </c>
      <c r="B42" s="184">
        <v>5.0169999999999995</v>
      </c>
      <c r="C42" s="180">
        <v>3.1390000000000002</v>
      </c>
      <c r="D42" s="180">
        <f>C42+B42</f>
        <v>8.155999999999999</v>
      </c>
      <c r="E42" s="183">
        <f>D42/$D$8</f>
        <v>0.0005236920572557996</v>
      </c>
      <c r="F42" s="181">
        <v>33.178</v>
      </c>
      <c r="G42" s="180">
        <v>11.132</v>
      </c>
      <c r="H42" s="180">
        <f>G42+F42</f>
        <v>44.309999999999995</v>
      </c>
      <c r="I42" s="182">
        <f>(D42/H42-1)</f>
        <v>-0.8159331979237192</v>
      </c>
      <c r="J42" s="181">
        <v>167.12299999999996</v>
      </c>
      <c r="K42" s="180">
        <v>20.78400000000001</v>
      </c>
      <c r="L42" s="180">
        <f>K42+J42</f>
        <v>187.90699999999998</v>
      </c>
      <c r="M42" s="182">
        <f>(L42/$L$8)</f>
        <v>0.0019451295039785905</v>
      </c>
      <c r="N42" s="181">
        <v>237.592</v>
      </c>
      <c r="O42" s="180">
        <v>66.03800000000001</v>
      </c>
      <c r="P42" s="180">
        <f>O42+N42</f>
        <v>303.63</v>
      </c>
      <c r="Q42" s="179">
        <f>(L42/P42-1)</f>
        <v>-0.38113164048348325</v>
      </c>
    </row>
    <row r="43" spans="1:17" s="171" customFormat="1" ht="18" customHeight="1" thickBot="1">
      <c r="A43" s="178" t="s">
        <v>275</v>
      </c>
      <c r="B43" s="177">
        <v>1442.4609999999989</v>
      </c>
      <c r="C43" s="173">
        <v>1021.9129999999992</v>
      </c>
      <c r="D43" s="173">
        <f>C43+B43</f>
        <v>2464.373999999998</v>
      </c>
      <c r="E43" s="176">
        <f>D43/$D$8</f>
        <v>0.158236033583583</v>
      </c>
      <c r="F43" s="174">
        <v>1584.217999999999</v>
      </c>
      <c r="G43" s="173">
        <v>782.1659999999993</v>
      </c>
      <c r="H43" s="173">
        <f>G43+F43</f>
        <v>2366.383999999998</v>
      </c>
      <c r="I43" s="175">
        <f>(D43/H43-1)</f>
        <v>0.041409171123536925</v>
      </c>
      <c r="J43" s="174">
        <v>9620.571000000005</v>
      </c>
      <c r="K43" s="173">
        <v>5130.101600000033</v>
      </c>
      <c r="L43" s="173">
        <f>K43+J43</f>
        <v>14750.672600000038</v>
      </c>
      <c r="M43" s="175">
        <f>(L43/$L$8)</f>
        <v>0.15269238760551052</v>
      </c>
      <c r="N43" s="174">
        <v>10114.346000000054</v>
      </c>
      <c r="O43" s="173">
        <v>5438.234000000088</v>
      </c>
      <c r="P43" s="173">
        <f>O43+N43</f>
        <v>15552.580000000142</v>
      </c>
      <c r="Q43" s="172">
        <f>(L43/P43-1)</f>
        <v>-0.05156105289283808</v>
      </c>
    </row>
    <row r="44" ht="15" thickTop="1">
      <c r="A44" s="116" t="s">
        <v>143</v>
      </c>
    </row>
    <row r="45" ht="13.5" customHeight="1">
      <c r="A45" s="116" t="s">
        <v>53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44:Q65536 I44:I65536 I3 Q3">
    <cfRule type="cellIs" priority="4" dxfId="107" operator="lessThan" stopIfTrue="1">
      <formula>0</formula>
    </cfRule>
  </conditionalFormatting>
  <conditionalFormatting sqref="I8:I43 Q8:Q43">
    <cfRule type="cellIs" priority="5" dxfId="107" operator="lessThan">
      <formula>0</formula>
    </cfRule>
    <cfRule type="cellIs" priority="6" dxfId="109" operator="greaterThanOrEqual">
      <formula>0</formula>
    </cfRule>
  </conditionalFormatting>
  <conditionalFormatting sqref="I5 Q5">
    <cfRule type="cellIs" priority="1" dxfId="107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94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0.28125" style="123" customWidth="1"/>
    <col min="2" max="2" width="9.00390625" style="123" customWidth="1"/>
    <col min="3" max="3" width="9.7109375" style="123" bestFit="1" customWidth="1"/>
    <col min="4" max="4" width="8.421875" style="123" bestFit="1" customWidth="1"/>
    <col min="5" max="5" width="10.28125" style="123" bestFit="1" customWidth="1"/>
    <col min="6" max="6" width="11.140625" style="123" bestFit="1" customWidth="1"/>
    <col min="7" max="7" width="9.421875" style="123" bestFit="1" customWidth="1"/>
    <col min="8" max="8" width="9.28125" style="123" bestFit="1" customWidth="1"/>
    <col min="9" max="9" width="10.7109375" style="123" bestFit="1" customWidth="1"/>
    <col min="10" max="10" width="8.57421875" style="123" customWidth="1"/>
    <col min="11" max="11" width="9.7109375" style="123" bestFit="1" customWidth="1"/>
    <col min="12" max="12" width="9.28125" style="123" bestFit="1" customWidth="1"/>
    <col min="13" max="13" width="10.28125" style="123" bestFit="1" customWidth="1"/>
    <col min="14" max="15" width="11.140625" style="123" bestFit="1" customWidth="1"/>
    <col min="16" max="16" width="8.57421875" style="123" customWidth="1"/>
    <col min="17" max="17" width="10.28125" style="123" customWidth="1"/>
    <col min="18" max="18" width="11.140625" style="123" bestFit="1" customWidth="1"/>
    <col min="19" max="19" width="9.421875" style="123" bestFit="1" customWidth="1"/>
    <col min="20" max="21" width="11.140625" style="123" bestFit="1" customWidth="1"/>
    <col min="22" max="22" width="8.28125" style="123" customWidth="1"/>
    <col min="23" max="23" width="10.28125" style="123" customWidth="1"/>
    <col min="24" max="24" width="11.14062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61" t="s">
        <v>28</v>
      </c>
      <c r="Y1" s="562"/>
    </row>
    <row r="2" ht="5.25" customHeight="1" thickBot="1"/>
    <row r="3" spans="1:25" ht="24.75" customHeight="1" thickTop="1">
      <c r="A3" s="619" t="s">
        <v>63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1"/>
    </row>
    <row r="4" spans="1:25" ht="16.5" customHeight="1" thickBot="1">
      <c r="A4" s="630" t="s">
        <v>45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</row>
    <row r="5" spans="1:25" s="253" customFormat="1" ht="15.75" customHeight="1" thickBot="1" thickTop="1">
      <c r="A5" s="566" t="s">
        <v>62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3" customFormat="1" ht="26.25" customHeight="1">
      <c r="A6" s="567"/>
      <c r="B6" s="625" t="s">
        <v>157</v>
      </c>
      <c r="C6" s="626"/>
      <c r="D6" s="626"/>
      <c r="E6" s="626"/>
      <c r="F6" s="626"/>
      <c r="G6" s="622" t="s">
        <v>34</v>
      </c>
      <c r="H6" s="625" t="s">
        <v>158</v>
      </c>
      <c r="I6" s="626"/>
      <c r="J6" s="626"/>
      <c r="K6" s="626"/>
      <c r="L6" s="626"/>
      <c r="M6" s="633" t="s">
        <v>33</v>
      </c>
      <c r="N6" s="625" t="s">
        <v>159</v>
      </c>
      <c r="O6" s="626"/>
      <c r="P6" s="626"/>
      <c r="Q6" s="626"/>
      <c r="R6" s="626"/>
      <c r="S6" s="622" t="s">
        <v>34</v>
      </c>
      <c r="T6" s="625" t="s">
        <v>160</v>
      </c>
      <c r="U6" s="626"/>
      <c r="V6" s="626"/>
      <c r="W6" s="626"/>
      <c r="X6" s="626"/>
      <c r="Y6" s="627" t="s">
        <v>33</v>
      </c>
    </row>
    <row r="7" spans="1:25" s="163" customFormat="1" ht="26.25" customHeight="1">
      <c r="A7" s="568"/>
      <c r="B7" s="614" t="s">
        <v>22</v>
      </c>
      <c r="C7" s="615"/>
      <c r="D7" s="616" t="s">
        <v>21</v>
      </c>
      <c r="E7" s="615"/>
      <c r="F7" s="617" t="s">
        <v>17</v>
      </c>
      <c r="G7" s="623"/>
      <c r="H7" s="614" t="s">
        <v>22</v>
      </c>
      <c r="I7" s="615"/>
      <c r="J7" s="616" t="s">
        <v>21</v>
      </c>
      <c r="K7" s="615"/>
      <c r="L7" s="617" t="s">
        <v>17</v>
      </c>
      <c r="M7" s="634"/>
      <c r="N7" s="614" t="s">
        <v>22</v>
      </c>
      <c r="O7" s="615"/>
      <c r="P7" s="616" t="s">
        <v>21</v>
      </c>
      <c r="Q7" s="615"/>
      <c r="R7" s="617" t="s">
        <v>17</v>
      </c>
      <c r="S7" s="623"/>
      <c r="T7" s="614" t="s">
        <v>22</v>
      </c>
      <c r="U7" s="615"/>
      <c r="V7" s="616" t="s">
        <v>21</v>
      </c>
      <c r="W7" s="615"/>
      <c r="X7" s="617" t="s">
        <v>17</v>
      </c>
      <c r="Y7" s="628"/>
    </row>
    <row r="8" spans="1:25" s="249" customFormat="1" ht="21" customHeight="1" thickBot="1">
      <c r="A8" s="569"/>
      <c r="B8" s="252" t="s">
        <v>19</v>
      </c>
      <c r="C8" s="250" t="s">
        <v>18</v>
      </c>
      <c r="D8" s="251" t="s">
        <v>19</v>
      </c>
      <c r="E8" s="250" t="s">
        <v>18</v>
      </c>
      <c r="F8" s="618"/>
      <c r="G8" s="624"/>
      <c r="H8" s="252" t="s">
        <v>19</v>
      </c>
      <c r="I8" s="250" t="s">
        <v>18</v>
      </c>
      <c r="J8" s="251" t="s">
        <v>19</v>
      </c>
      <c r="K8" s="250" t="s">
        <v>18</v>
      </c>
      <c r="L8" s="618"/>
      <c r="M8" s="635"/>
      <c r="N8" s="252" t="s">
        <v>19</v>
      </c>
      <c r="O8" s="250" t="s">
        <v>18</v>
      </c>
      <c r="P8" s="251" t="s">
        <v>19</v>
      </c>
      <c r="Q8" s="250" t="s">
        <v>18</v>
      </c>
      <c r="R8" s="618"/>
      <c r="S8" s="624"/>
      <c r="T8" s="252" t="s">
        <v>19</v>
      </c>
      <c r="U8" s="250" t="s">
        <v>18</v>
      </c>
      <c r="V8" s="251" t="s">
        <v>19</v>
      </c>
      <c r="W8" s="250" t="s">
        <v>18</v>
      </c>
      <c r="X8" s="618"/>
      <c r="Y8" s="629"/>
    </row>
    <row r="9" spans="1:25" s="242" customFormat="1" ht="18" customHeight="1" thickBot="1" thickTop="1">
      <c r="A9" s="248" t="s">
        <v>24</v>
      </c>
      <c r="B9" s="246">
        <f>B10+B34+B50+B65+B84+B92</f>
        <v>481754</v>
      </c>
      <c r="C9" s="245">
        <f>C10+C34+C50+C65+C84+C92</f>
        <v>547672</v>
      </c>
      <c r="D9" s="244">
        <f>D10+D34+D50+D65+D84+D92</f>
        <v>216</v>
      </c>
      <c r="E9" s="245">
        <f>E10+E34+E50+E65+E84+E92</f>
        <v>512</v>
      </c>
      <c r="F9" s="244">
        <f aca="true" t="shared" si="0" ref="F9:F48">SUM(B9:E9)</f>
        <v>1030154</v>
      </c>
      <c r="G9" s="247">
        <f aca="true" t="shared" si="1" ref="G9:G48">F9/$F$9</f>
        <v>1</v>
      </c>
      <c r="H9" s="246">
        <f>H10+H34+H50+H65+H84+H92</f>
        <v>426675</v>
      </c>
      <c r="I9" s="245">
        <f>I10+I34+I50+I65+I84+I92</f>
        <v>488006</v>
      </c>
      <c r="J9" s="244">
        <f>J10+J34+J50+J65+J84+J92</f>
        <v>2473</v>
      </c>
      <c r="K9" s="245">
        <f>K10+K34+K50+K65+K84+K92</f>
        <v>3583</v>
      </c>
      <c r="L9" s="244">
        <f aca="true" t="shared" si="2" ref="L9:L48">SUM(H9:K9)</f>
        <v>920737</v>
      </c>
      <c r="M9" s="467">
        <f aca="true" t="shared" si="3" ref="M9:M47">IF(ISERROR(F9/L9-1),"         /0",(F9/L9-1))</f>
        <v>0.1188363235104053</v>
      </c>
      <c r="N9" s="246">
        <f>N10+N34+N50+N65+N84+N92</f>
        <v>3104843</v>
      </c>
      <c r="O9" s="245">
        <f>O10+O34+O50+O65+O84+O92</f>
        <v>3046628</v>
      </c>
      <c r="P9" s="244">
        <f>P10+P34+P50+P65+P84+P92</f>
        <v>20939</v>
      </c>
      <c r="Q9" s="245">
        <f>Q10+Q34+Q50+Q65+Q84+Q92</f>
        <v>21549</v>
      </c>
      <c r="R9" s="244">
        <f aca="true" t="shared" si="4" ref="R9:R48">SUM(N9:Q9)</f>
        <v>6193959</v>
      </c>
      <c r="S9" s="247">
        <f aca="true" t="shared" si="5" ref="S9:S48">R9/$R$9</f>
        <v>1</v>
      </c>
      <c r="T9" s="246">
        <f>T10+T34+T50+T65+T84+T92</f>
        <v>2747243</v>
      </c>
      <c r="U9" s="245">
        <f>U10+U34+U50+U65+U84+U92</f>
        <v>2690685</v>
      </c>
      <c r="V9" s="244">
        <f>V10+V34+V50+V65+V84+V92</f>
        <v>27321</v>
      </c>
      <c r="W9" s="245">
        <f>W10+W34+W50+W65+W84+W92</f>
        <v>25204</v>
      </c>
      <c r="X9" s="244">
        <f aca="true" t="shared" si="6" ref="X9:X48">SUM(T9:W9)</f>
        <v>5490453</v>
      </c>
      <c r="Y9" s="243">
        <f aca="true" t="shared" si="7" ref="Y9:Y47">IF(ISERROR(R9/X9-1),"         /0",(R9/X9-1))</f>
        <v>0.12813259670923327</v>
      </c>
    </row>
    <row r="10" spans="1:25" s="220" customFormat="1" ht="19.5" customHeight="1">
      <c r="A10" s="227" t="s">
        <v>61</v>
      </c>
      <c r="B10" s="224">
        <f>SUM(B11:B33)</f>
        <v>161016</v>
      </c>
      <c r="C10" s="223">
        <f>SUM(C11:C33)</f>
        <v>179691</v>
      </c>
      <c r="D10" s="222">
        <f>SUM(D11:D33)</f>
        <v>8</v>
      </c>
      <c r="E10" s="223">
        <f>SUM(E11:E33)</f>
        <v>84</v>
      </c>
      <c r="F10" s="222">
        <f t="shared" si="0"/>
        <v>340799</v>
      </c>
      <c r="G10" s="225">
        <f t="shared" si="1"/>
        <v>0.33082335262494733</v>
      </c>
      <c r="H10" s="224">
        <f>SUM(H11:H33)</f>
        <v>148735</v>
      </c>
      <c r="I10" s="223">
        <f>SUM(I11:I33)</f>
        <v>166616</v>
      </c>
      <c r="J10" s="222">
        <f>SUM(J11:J33)</f>
        <v>54</v>
      </c>
      <c r="K10" s="223">
        <f>SUM(K11:K33)</f>
        <v>4</v>
      </c>
      <c r="L10" s="222">
        <f t="shared" si="2"/>
        <v>315409</v>
      </c>
      <c r="M10" s="226">
        <f t="shared" si="3"/>
        <v>0.08049865412844914</v>
      </c>
      <c r="N10" s="224">
        <f>SUM(N11:N33)</f>
        <v>938258</v>
      </c>
      <c r="O10" s="223">
        <f>SUM(O11:O33)</f>
        <v>936513</v>
      </c>
      <c r="P10" s="222">
        <f>SUM(P11:P33)</f>
        <v>529</v>
      </c>
      <c r="Q10" s="223">
        <f>SUM(Q11:Q33)</f>
        <v>262</v>
      </c>
      <c r="R10" s="222">
        <f t="shared" si="4"/>
        <v>1875562</v>
      </c>
      <c r="S10" s="225">
        <f t="shared" si="5"/>
        <v>0.30280503955547655</v>
      </c>
      <c r="T10" s="224">
        <f>SUM(T11:T33)</f>
        <v>873168</v>
      </c>
      <c r="U10" s="223">
        <f>SUM(U11:U33)</f>
        <v>882583</v>
      </c>
      <c r="V10" s="222">
        <f>SUM(V11:V33)</f>
        <v>2081</v>
      </c>
      <c r="W10" s="223">
        <f>SUM(W11:W33)</f>
        <v>425</v>
      </c>
      <c r="X10" s="222">
        <f t="shared" si="6"/>
        <v>1758257</v>
      </c>
      <c r="Y10" s="221">
        <f t="shared" si="7"/>
        <v>0.0667166404001236</v>
      </c>
    </row>
    <row r="11" spans="1:25" ht="19.5" customHeight="1">
      <c r="A11" s="219" t="s">
        <v>276</v>
      </c>
      <c r="B11" s="217">
        <v>28114</v>
      </c>
      <c r="C11" s="214">
        <v>27247</v>
      </c>
      <c r="D11" s="213">
        <v>0</v>
      </c>
      <c r="E11" s="214">
        <v>80</v>
      </c>
      <c r="F11" s="213">
        <f t="shared" si="0"/>
        <v>55441</v>
      </c>
      <c r="G11" s="216">
        <f t="shared" si="1"/>
        <v>0.05381816699250792</v>
      </c>
      <c r="H11" s="217">
        <v>30688</v>
      </c>
      <c r="I11" s="214">
        <v>33213</v>
      </c>
      <c r="J11" s="213">
        <v>0</v>
      </c>
      <c r="K11" s="214">
        <v>0</v>
      </c>
      <c r="L11" s="213">
        <f t="shared" si="2"/>
        <v>63901</v>
      </c>
      <c r="M11" s="218">
        <f t="shared" si="3"/>
        <v>-0.1323922943302922</v>
      </c>
      <c r="N11" s="217">
        <v>171410</v>
      </c>
      <c r="O11" s="214">
        <v>168489</v>
      </c>
      <c r="P11" s="213">
        <v>27</v>
      </c>
      <c r="Q11" s="214">
        <v>197</v>
      </c>
      <c r="R11" s="213">
        <f t="shared" si="4"/>
        <v>340123</v>
      </c>
      <c r="S11" s="216">
        <f t="shared" si="5"/>
        <v>0.05491205221087191</v>
      </c>
      <c r="T11" s="217">
        <v>170182</v>
      </c>
      <c r="U11" s="214">
        <v>184332</v>
      </c>
      <c r="V11" s="213">
        <v>1019</v>
      </c>
      <c r="W11" s="214">
        <v>81</v>
      </c>
      <c r="X11" s="213">
        <f t="shared" si="6"/>
        <v>355614</v>
      </c>
      <c r="Y11" s="212">
        <f t="shared" si="7"/>
        <v>-0.04356127711507418</v>
      </c>
    </row>
    <row r="12" spans="1:25" ht="19.5" customHeight="1">
      <c r="A12" s="219" t="s">
        <v>277</v>
      </c>
      <c r="B12" s="217">
        <v>13290</v>
      </c>
      <c r="C12" s="214">
        <v>15094</v>
      </c>
      <c r="D12" s="213">
        <v>4</v>
      </c>
      <c r="E12" s="214">
        <v>0</v>
      </c>
      <c r="F12" s="213">
        <f t="shared" si="0"/>
        <v>28388</v>
      </c>
      <c r="G12" s="216">
        <f t="shared" si="1"/>
        <v>0.027557044869019585</v>
      </c>
      <c r="H12" s="217">
        <v>12366</v>
      </c>
      <c r="I12" s="214">
        <v>13662</v>
      </c>
      <c r="J12" s="213">
        <v>1</v>
      </c>
      <c r="K12" s="214"/>
      <c r="L12" s="213">
        <f t="shared" si="2"/>
        <v>26029</v>
      </c>
      <c r="M12" s="218">
        <f t="shared" si="3"/>
        <v>0.09062968227745971</v>
      </c>
      <c r="N12" s="217">
        <v>86130</v>
      </c>
      <c r="O12" s="214">
        <v>85766</v>
      </c>
      <c r="P12" s="213">
        <v>14</v>
      </c>
      <c r="Q12" s="214">
        <v>0</v>
      </c>
      <c r="R12" s="213">
        <f t="shared" si="4"/>
        <v>171910</v>
      </c>
      <c r="S12" s="216">
        <f t="shared" si="5"/>
        <v>0.027754462049232164</v>
      </c>
      <c r="T12" s="217">
        <v>85037</v>
      </c>
      <c r="U12" s="214">
        <v>83597</v>
      </c>
      <c r="V12" s="213">
        <v>41</v>
      </c>
      <c r="W12" s="214"/>
      <c r="X12" s="213">
        <f t="shared" si="6"/>
        <v>168675</v>
      </c>
      <c r="Y12" s="212">
        <f t="shared" si="7"/>
        <v>0.01917889432340303</v>
      </c>
    </row>
    <row r="13" spans="1:25" ht="19.5" customHeight="1">
      <c r="A13" s="219" t="s">
        <v>278</v>
      </c>
      <c r="B13" s="217">
        <v>9734</v>
      </c>
      <c r="C13" s="214">
        <v>11468</v>
      </c>
      <c r="D13" s="213">
        <v>0</v>
      </c>
      <c r="E13" s="214">
        <v>0</v>
      </c>
      <c r="F13" s="213">
        <f t="shared" si="0"/>
        <v>21202</v>
      </c>
      <c r="G13" s="216">
        <f t="shared" si="1"/>
        <v>0.020581388802062603</v>
      </c>
      <c r="H13" s="217">
        <v>10135</v>
      </c>
      <c r="I13" s="214">
        <v>11354</v>
      </c>
      <c r="J13" s="213"/>
      <c r="K13" s="214"/>
      <c r="L13" s="213">
        <f t="shared" si="2"/>
        <v>21489</v>
      </c>
      <c r="M13" s="218">
        <f t="shared" si="3"/>
        <v>-0.013355670342966142</v>
      </c>
      <c r="N13" s="217">
        <v>52211</v>
      </c>
      <c r="O13" s="214">
        <v>54373</v>
      </c>
      <c r="P13" s="213"/>
      <c r="Q13" s="214"/>
      <c r="R13" s="213">
        <f t="shared" si="4"/>
        <v>106584</v>
      </c>
      <c r="S13" s="216">
        <f t="shared" si="5"/>
        <v>0.01720773418099797</v>
      </c>
      <c r="T13" s="217">
        <v>49361</v>
      </c>
      <c r="U13" s="214">
        <v>49760</v>
      </c>
      <c r="V13" s="213">
        <v>589</v>
      </c>
      <c r="W13" s="214"/>
      <c r="X13" s="213">
        <f t="shared" si="6"/>
        <v>99710</v>
      </c>
      <c r="Y13" s="212">
        <f t="shared" si="7"/>
        <v>0.06893992578477581</v>
      </c>
    </row>
    <row r="14" spans="1:25" ht="19.5" customHeight="1">
      <c r="A14" s="219" t="s">
        <v>279</v>
      </c>
      <c r="B14" s="217">
        <v>10121</v>
      </c>
      <c r="C14" s="214">
        <v>10385</v>
      </c>
      <c r="D14" s="213">
        <v>0</v>
      </c>
      <c r="E14" s="214">
        <v>0</v>
      </c>
      <c r="F14" s="213">
        <f t="shared" si="0"/>
        <v>20506</v>
      </c>
      <c r="G14" s="216">
        <f t="shared" si="1"/>
        <v>0.019905761662819346</v>
      </c>
      <c r="H14" s="217">
        <v>10388</v>
      </c>
      <c r="I14" s="214">
        <v>10918</v>
      </c>
      <c r="J14" s="213"/>
      <c r="K14" s="214"/>
      <c r="L14" s="213">
        <f t="shared" si="2"/>
        <v>21306</v>
      </c>
      <c r="M14" s="218">
        <f t="shared" si="3"/>
        <v>-0.03754810851403356</v>
      </c>
      <c r="N14" s="217">
        <v>55061</v>
      </c>
      <c r="O14" s="214">
        <v>57584</v>
      </c>
      <c r="P14" s="213">
        <v>0</v>
      </c>
      <c r="Q14" s="214">
        <v>2</v>
      </c>
      <c r="R14" s="213">
        <f t="shared" si="4"/>
        <v>112647</v>
      </c>
      <c r="S14" s="216">
        <f t="shared" si="5"/>
        <v>0.018186591160839132</v>
      </c>
      <c r="T14" s="217">
        <v>54832</v>
      </c>
      <c r="U14" s="214">
        <v>57074</v>
      </c>
      <c r="V14" s="213">
        <v>0</v>
      </c>
      <c r="W14" s="214">
        <v>8</v>
      </c>
      <c r="X14" s="213">
        <f t="shared" si="6"/>
        <v>111914</v>
      </c>
      <c r="Y14" s="212">
        <f t="shared" si="7"/>
        <v>0.006549672069624979</v>
      </c>
    </row>
    <row r="15" spans="1:25" ht="19.5" customHeight="1">
      <c r="A15" s="219" t="s">
        <v>280</v>
      </c>
      <c r="B15" s="217">
        <v>10075</v>
      </c>
      <c r="C15" s="214">
        <v>10426</v>
      </c>
      <c r="D15" s="213">
        <v>0</v>
      </c>
      <c r="E15" s="214">
        <v>0</v>
      </c>
      <c r="F15" s="213">
        <f t="shared" si="0"/>
        <v>20501</v>
      </c>
      <c r="G15" s="216">
        <f t="shared" si="1"/>
        <v>0.019900908019577654</v>
      </c>
      <c r="H15" s="217">
        <v>10174</v>
      </c>
      <c r="I15" s="214">
        <v>12101</v>
      </c>
      <c r="J15" s="213"/>
      <c r="K15" s="214"/>
      <c r="L15" s="213">
        <f t="shared" si="2"/>
        <v>22275</v>
      </c>
      <c r="M15" s="218">
        <f t="shared" si="3"/>
        <v>-0.07964085297418633</v>
      </c>
      <c r="N15" s="217">
        <v>57180</v>
      </c>
      <c r="O15" s="214">
        <v>58209</v>
      </c>
      <c r="P15" s="213">
        <v>105</v>
      </c>
      <c r="Q15" s="214">
        <v>0</v>
      </c>
      <c r="R15" s="213">
        <f t="shared" si="4"/>
        <v>115494</v>
      </c>
      <c r="S15" s="216">
        <f t="shared" si="5"/>
        <v>0.018646232563050546</v>
      </c>
      <c r="T15" s="217">
        <v>57870</v>
      </c>
      <c r="U15" s="214">
        <v>62977</v>
      </c>
      <c r="V15" s="213">
        <v>69</v>
      </c>
      <c r="W15" s="214">
        <v>78</v>
      </c>
      <c r="X15" s="213">
        <f t="shared" si="6"/>
        <v>120994</v>
      </c>
      <c r="Y15" s="212">
        <f t="shared" si="7"/>
        <v>-0.04545679951071957</v>
      </c>
    </row>
    <row r="16" spans="1:25" ht="19.5" customHeight="1">
      <c r="A16" s="219" t="s">
        <v>281</v>
      </c>
      <c r="B16" s="217">
        <v>10220</v>
      </c>
      <c r="C16" s="214">
        <v>8723</v>
      </c>
      <c r="D16" s="213">
        <v>0</v>
      </c>
      <c r="E16" s="214">
        <v>0</v>
      </c>
      <c r="F16" s="213">
        <f>SUM(B16:E16)</f>
        <v>18943</v>
      </c>
      <c r="G16" s="216">
        <f>F16/$F$9</f>
        <v>0.018388512785467027</v>
      </c>
      <c r="H16" s="217">
        <v>9608</v>
      </c>
      <c r="I16" s="214">
        <v>12494</v>
      </c>
      <c r="J16" s="213">
        <v>0</v>
      </c>
      <c r="K16" s="214">
        <v>0</v>
      </c>
      <c r="L16" s="213">
        <f>SUM(H16:K16)</f>
        <v>22102</v>
      </c>
      <c r="M16" s="218">
        <f>IF(ISERROR(F16/L16-1),"         /0",(F16/L16-1))</f>
        <v>-0.1429282417880735</v>
      </c>
      <c r="N16" s="217">
        <v>56947</v>
      </c>
      <c r="O16" s="214">
        <v>56831</v>
      </c>
      <c r="P16" s="213">
        <v>0</v>
      </c>
      <c r="Q16" s="214">
        <v>0</v>
      </c>
      <c r="R16" s="213">
        <f>SUM(N16:Q16)</f>
        <v>113778</v>
      </c>
      <c r="S16" s="216">
        <f>R16/$R$9</f>
        <v>0.018369188430210792</v>
      </c>
      <c r="T16" s="217">
        <v>58375</v>
      </c>
      <c r="U16" s="214">
        <v>63898</v>
      </c>
      <c r="V16" s="213">
        <v>4</v>
      </c>
      <c r="W16" s="214">
        <v>10</v>
      </c>
      <c r="X16" s="213">
        <f>SUM(T16:W16)</f>
        <v>122287</v>
      </c>
      <c r="Y16" s="212">
        <f>IF(ISERROR(R16/X16-1),"         /0",(R16/X16-1))</f>
        <v>-0.06958221233655248</v>
      </c>
    </row>
    <row r="17" spans="1:25" ht="19.5" customHeight="1">
      <c r="A17" s="219" t="s">
        <v>282</v>
      </c>
      <c r="B17" s="217">
        <v>8303</v>
      </c>
      <c r="C17" s="214">
        <v>9613</v>
      </c>
      <c r="D17" s="213">
        <v>0</v>
      </c>
      <c r="E17" s="214">
        <v>0</v>
      </c>
      <c r="F17" s="213">
        <f aca="true" t="shared" si="8" ref="F17:F25">SUM(B17:E17)</f>
        <v>17916</v>
      </c>
      <c r="G17" s="216">
        <f aca="true" t="shared" si="9" ref="G17:G25">F17/$F$9</f>
        <v>0.017391574463623886</v>
      </c>
      <c r="H17" s="217">
        <v>8631</v>
      </c>
      <c r="I17" s="214">
        <v>9720</v>
      </c>
      <c r="J17" s="213"/>
      <c r="K17" s="214"/>
      <c r="L17" s="213">
        <f aca="true" t="shared" si="10" ref="L17:L25">SUM(H17:K17)</f>
        <v>18351</v>
      </c>
      <c r="M17" s="218">
        <f aca="true" t="shared" si="11" ref="M17:M25">IF(ISERROR(F17/L17-1),"         /0",(F17/L17-1))</f>
        <v>-0.02370443027627922</v>
      </c>
      <c r="N17" s="217">
        <v>54848</v>
      </c>
      <c r="O17" s="214">
        <v>57737</v>
      </c>
      <c r="P17" s="213">
        <v>154</v>
      </c>
      <c r="Q17" s="214"/>
      <c r="R17" s="213">
        <f aca="true" t="shared" si="12" ref="R17:R25">SUM(N17:Q17)</f>
        <v>112739</v>
      </c>
      <c r="S17" s="216">
        <f aca="true" t="shared" si="13" ref="S17:S25">R17/$R$9</f>
        <v>0.018201444342786255</v>
      </c>
      <c r="T17" s="217">
        <v>53811</v>
      </c>
      <c r="U17" s="214">
        <v>57109</v>
      </c>
      <c r="V17" s="213">
        <v>0</v>
      </c>
      <c r="W17" s="214"/>
      <c r="X17" s="213">
        <f aca="true" t="shared" si="14" ref="X17:X25">SUM(T17:W17)</f>
        <v>110920</v>
      </c>
      <c r="Y17" s="212">
        <f aca="true" t="shared" si="15" ref="Y17:Y25">IF(ISERROR(R17/X17-1),"         /0",(R17/X17-1))</f>
        <v>0.016399206635412833</v>
      </c>
    </row>
    <row r="18" spans="1:25" ht="19.5" customHeight="1">
      <c r="A18" s="219" t="s">
        <v>283</v>
      </c>
      <c r="B18" s="217">
        <v>6689</v>
      </c>
      <c r="C18" s="214">
        <v>6533</v>
      </c>
      <c r="D18" s="213">
        <v>0</v>
      </c>
      <c r="E18" s="214">
        <v>0</v>
      </c>
      <c r="F18" s="213">
        <f t="shared" si="8"/>
        <v>13222</v>
      </c>
      <c r="G18" s="216">
        <f t="shared" si="9"/>
        <v>0.012834974188325242</v>
      </c>
      <c r="H18" s="217">
        <v>4727</v>
      </c>
      <c r="I18" s="214">
        <v>4763</v>
      </c>
      <c r="J18" s="213">
        <v>51</v>
      </c>
      <c r="K18" s="214">
        <v>0</v>
      </c>
      <c r="L18" s="213">
        <f t="shared" si="10"/>
        <v>9541</v>
      </c>
      <c r="M18" s="218">
        <f t="shared" si="11"/>
        <v>0.38580861544911427</v>
      </c>
      <c r="N18" s="217">
        <v>28351</v>
      </c>
      <c r="O18" s="214">
        <v>28253</v>
      </c>
      <c r="P18" s="213">
        <v>10</v>
      </c>
      <c r="Q18" s="214">
        <v>0</v>
      </c>
      <c r="R18" s="213">
        <f t="shared" si="12"/>
        <v>56614</v>
      </c>
      <c r="S18" s="216">
        <f t="shared" si="13"/>
        <v>0.009140196116893895</v>
      </c>
      <c r="T18" s="217">
        <v>25697</v>
      </c>
      <c r="U18" s="214">
        <v>25477</v>
      </c>
      <c r="V18" s="213">
        <v>54</v>
      </c>
      <c r="W18" s="214">
        <v>15</v>
      </c>
      <c r="X18" s="213">
        <f t="shared" si="14"/>
        <v>51243</v>
      </c>
      <c r="Y18" s="212">
        <f t="shared" si="15"/>
        <v>0.10481431610171144</v>
      </c>
    </row>
    <row r="19" spans="1:25" ht="19.5" customHeight="1">
      <c r="A19" s="219" t="s">
        <v>284</v>
      </c>
      <c r="B19" s="217">
        <v>5565</v>
      </c>
      <c r="C19" s="214">
        <v>6593</v>
      </c>
      <c r="D19" s="213">
        <v>0</v>
      </c>
      <c r="E19" s="214">
        <v>0</v>
      </c>
      <c r="F19" s="213">
        <f t="shared" si="8"/>
        <v>12158</v>
      </c>
      <c r="G19" s="216">
        <f t="shared" si="9"/>
        <v>0.011802118906493592</v>
      </c>
      <c r="H19" s="217">
        <v>6333</v>
      </c>
      <c r="I19" s="214">
        <v>7549</v>
      </c>
      <c r="J19" s="213"/>
      <c r="K19" s="214"/>
      <c r="L19" s="213">
        <f t="shared" si="10"/>
        <v>13882</v>
      </c>
      <c r="M19" s="218">
        <f t="shared" si="11"/>
        <v>-0.12418959804062812</v>
      </c>
      <c r="N19" s="217">
        <v>52282</v>
      </c>
      <c r="O19" s="214">
        <v>50198</v>
      </c>
      <c r="P19" s="213">
        <v>1</v>
      </c>
      <c r="Q19" s="214">
        <v>0</v>
      </c>
      <c r="R19" s="213">
        <f t="shared" si="12"/>
        <v>102481</v>
      </c>
      <c r="S19" s="216">
        <f t="shared" si="13"/>
        <v>0.016545314555682398</v>
      </c>
      <c r="T19" s="217">
        <v>52737</v>
      </c>
      <c r="U19" s="214">
        <v>51711</v>
      </c>
      <c r="V19" s="213">
        <v>4</v>
      </c>
      <c r="W19" s="214">
        <v>0</v>
      </c>
      <c r="X19" s="213">
        <f t="shared" si="14"/>
        <v>104452</v>
      </c>
      <c r="Y19" s="212">
        <f t="shared" si="15"/>
        <v>-0.0188699115383143</v>
      </c>
    </row>
    <row r="20" spans="1:25" ht="19.5" customHeight="1">
      <c r="A20" s="219" t="s">
        <v>285</v>
      </c>
      <c r="B20" s="217">
        <v>5244</v>
      </c>
      <c r="C20" s="214">
        <v>6280</v>
      </c>
      <c r="D20" s="213">
        <v>0</v>
      </c>
      <c r="E20" s="214">
        <v>0</v>
      </c>
      <c r="F20" s="213">
        <f t="shared" si="8"/>
        <v>11524</v>
      </c>
      <c r="G20" s="216">
        <f t="shared" si="9"/>
        <v>0.01118667694344729</v>
      </c>
      <c r="H20" s="217">
        <v>1867</v>
      </c>
      <c r="I20" s="214">
        <v>1859</v>
      </c>
      <c r="J20" s="213"/>
      <c r="K20" s="214"/>
      <c r="L20" s="213">
        <f t="shared" si="10"/>
        <v>3726</v>
      </c>
      <c r="M20" s="218">
        <f t="shared" si="11"/>
        <v>2.092860976918948</v>
      </c>
      <c r="N20" s="217">
        <v>15505</v>
      </c>
      <c r="O20" s="214">
        <v>15691</v>
      </c>
      <c r="P20" s="213"/>
      <c r="Q20" s="214"/>
      <c r="R20" s="213">
        <f t="shared" si="12"/>
        <v>31196</v>
      </c>
      <c r="S20" s="216">
        <f t="shared" si="13"/>
        <v>0.005036520261112481</v>
      </c>
      <c r="T20" s="217">
        <v>10150</v>
      </c>
      <c r="U20" s="214">
        <v>8679</v>
      </c>
      <c r="V20" s="213"/>
      <c r="W20" s="214"/>
      <c r="X20" s="213">
        <f t="shared" si="14"/>
        <v>18829</v>
      </c>
      <c r="Y20" s="212">
        <f t="shared" si="15"/>
        <v>0.6568059907589356</v>
      </c>
    </row>
    <row r="21" spans="1:25" ht="19.5" customHeight="1">
      <c r="A21" s="219" t="s">
        <v>286</v>
      </c>
      <c r="B21" s="217">
        <v>4570</v>
      </c>
      <c r="C21" s="214">
        <v>5878</v>
      </c>
      <c r="D21" s="213">
        <v>0</v>
      </c>
      <c r="E21" s="214">
        <v>0</v>
      </c>
      <c r="F21" s="213">
        <f t="shared" si="8"/>
        <v>10448</v>
      </c>
      <c r="G21" s="216">
        <f t="shared" si="9"/>
        <v>0.010142172917835585</v>
      </c>
      <c r="H21" s="217">
        <v>2331</v>
      </c>
      <c r="I21" s="214">
        <v>2630</v>
      </c>
      <c r="J21" s="213"/>
      <c r="K21" s="214"/>
      <c r="L21" s="213">
        <f t="shared" si="10"/>
        <v>4961</v>
      </c>
      <c r="M21" s="218">
        <f t="shared" si="11"/>
        <v>1.1060270106833299</v>
      </c>
      <c r="N21" s="217">
        <v>37050</v>
      </c>
      <c r="O21" s="214">
        <v>37841</v>
      </c>
      <c r="P21" s="213">
        <v>8</v>
      </c>
      <c r="Q21" s="214">
        <v>3</v>
      </c>
      <c r="R21" s="213">
        <f t="shared" si="12"/>
        <v>74902</v>
      </c>
      <c r="S21" s="216">
        <f t="shared" si="13"/>
        <v>0.01209275037177353</v>
      </c>
      <c r="T21" s="217">
        <v>16365</v>
      </c>
      <c r="U21" s="214">
        <v>17098</v>
      </c>
      <c r="V21" s="213">
        <v>2</v>
      </c>
      <c r="W21" s="214"/>
      <c r="X21" s="213">
        <f t="shared" si="14"/>
        <v>33465</v>
      </c>
      <c r="Y21" s="212">
        <f t="shared" si="15"/>
        <v>1.2382190348124906</v>
      </c>
    </row>
    <row r="22" spans="1:25" ht="19.5" customHeight="1">
      <c r="A22" s="219" t="s">
        <v>287</v>
      </c>
      <c r="B22" s="217">
        <v>4472</v>
      </c>
      <c r="C22" s="214">
        <v>4752</v>
      </c>
      <c r="D22" s="213">
        <v>0</v>
      </c>
      <c r="E22" s="214">
        <v>0</v>
      </c>
      <c r="F22" s="213">
        <f t="shared" si="8"/>
        <v>9224</v>
      </c>
      <c r="G22" s="216">
        <f t="shared" si="9"/>
        <v>0.008954001052269855</v>
      </c>
      <c r="H22" s="217">
        <v>3359</v>
      </c>
      <c r="I22" s="214">
        <v>3959</v>
      </c>
      <c r="J22" s="213"/>
      <c r="K22" s="214"/>
      <c r="L22" s="213">
        <f t="shared" si="10"/>
        <v>7318</v>
      </c>
      <c r="M22" s="218">
        <f t="shared" si="11"/>
        <v>0.2604536758677234</v>
      </c>
      <c r="N22" s="217">
        <v>22493</v>
      </c>
      <c r="O22" s="214">
        <v>22312</v>
      </c>
      <c r="P22" s="213">
        <v>8</v>
      </c>
      <c r="Q22" s="214"/>
      <c r="R22" s="213">
        <f t="shared" si="12"/>
        <v>44813</v>
      </c>
      <c r="S22" s="216">
        <f t="shared" si="13"/>
        <v>0.007234952636916066</v>
      </c>
      <c r="T22" s="217">
        <v>17332</v>
      </c>
      <c r="U22" s="214">
        <v>17847</v>
      </c>
      <c r="V22" s="213">
        <v>9</v>
      </c>
      <c r="W22" s="214">
        <v>1</v>
      </c>
      <c r="X22" s="213">
        <f t="shared" si="14"/>
        <v>35189</v>
      </c>
      <c r="Y22" s="212">
        <f t="shared" si="15"/>
        <v>0.2734945579584529</v>
      </c>
    </row>
    <row r="23" spans="1:25" ht="19.5" customHeight="1">
      <c r="A23" s="219" t="s">
        <v>288</v>
      </c>
      <c r="B23" s="217">
        <v>3157</v>
      </c>
      <c r="C23" s="214">
        <v>3921</v>
      </c>
      <c r="D23" s="213">
        <v>0</v>
      </c>
      <c r="E23" s="214">
        <v>0</v>
      </c>
      <c r="F23" s="213">
        <f t="shared" si="8"/>
        <v>7078</v>
      </c>
      <c r="G23" s="216">
        <f t="shared" si="9"/>
        <v>0.006870817372936474</v>
      </c>
      <c r="H23" s="217">
        <v>3035</v>
      </c>
      <c r="I23" s="214">
        <v>3647</v>
      </c>
      <c r="J23" s="213"/>
      <c r="K23" s="214"/>
      <c r="L23" s="213">
        <f t="shared" si="10"/>
        <v>6682</v>
      </c>
      <c r="M23" s="218">
        <f t="shared" si="11"/>
        <v>0.05926369350493865</v>
      </c>
      <c r="N23" s="217">
        <v>20233</v>
      </c>
      <c r="O23" s="214">
        <v>21459</v>
      </c>
      <c r="P23" s="213">
        <v>118</v>
      </c>
      <c r="Q23" s="214">
        <v>0</v>
      </c>
      <c r="R23" s="213">
        <f t="shared" si="12"/>
        <v>41810</v>
      </c>
      <c r="S23" s="216">
        <f t="shared" si="13"/>
        <v>0.006750125404446494</v>
      </c>
      <c r="T23" s="217">
        <v>20362</v>
      </c>
      <c r="U23" s="214">
        <v>22440</v>
      </c>
      <c r="V23" s="213"/>
      <c r="W23" s="214"/>
      <c r="X23" s="213">
        <f t="shared" si="14"/>
        <v>42802</v>
      </c>
      <c r="Y23" s="212">
        <f t="shared" si="15"/>
        <v>-0.02317648708004294</v>
      </c>
    </row>
    <row r="24" spans="1:25" ht="19.5" customHeight="1">
      <c r="A24" s="219" t="s">
        <v>289</v>
      </c>
      <c r="B24" s="217">
        <v>2985</v>
      </c>
      <c r="C24" s="214">
        <v>3422</v>
      </c>
      <c r="D24" s="213">
        <v>0</v>
      </c>
      <c r="E24" s="214">
        <v>0</v>
      </c>
      <c r="F24" s="213">
        <f t="shared" si="8"/>
        <v>6407</v>
      </c>
      <c r="G24" s="216">
        <f t="shared" si="9"/>
        <v>0.006219458449901665</v>
      </c>
      <c r="H24" s="217">
        <v>3142</v>
      </c>
      <c r="I24" s="214">
        <v>3673</v>
      </c>
      <c r="J24" s="213"/>
      <c r="K24" s="214"/>
      <c r="L24" s="213">
        <f t="shared" si="10"/>
        <v>6815</v>
      </c>
      <c r="M24" s="218">
        <f t="shared" si="11"/>
        <v>-0.05986793837123994</v>
      </c>
      <c r="N24" s="217">
        <v>19188</v>
      </c>
      <c r="O24" s="214">
        <v>18379</v>
      </c>
      <c r="P24" s="213"/>
      <c r="Q24" s="214">
        <v>0</v>
      </c>
      <c r="R24" s="213">
        <f t="shared" si="12"/>
        <v>37567</v>
      </c>
      <c r="S24" s="216">
        <f t="shared" si="13"/>
        <v>0.0060651031109505244</v>
      </c>
      <c r="T24" s="217">
        <v>18910</v>
      </c>
      <c r="U24" s="214">
        <v>18601</v>
      </c>
      <c r="V24" s="213">
        <v>20</v>
      </c>
      <c r="W24" s="214">
        <v>3</v>
      </c>
      <c r="X24" s="213">
        <f t="shared" si="14"/>
        <v>37534</v>
      </c>
      <c r="Y24" s="212">
        <f t="shared" si="15"/>
        <v>0.0008792028560771215</v>
      </c>
    </row>
    <row r="25" spans="1:25" ht="19.5" customHeight="1">
      <c r="A25" s="219" t="s">
        <v>290</v>
      </c>
      <c r="B25" s="217">
        <v>3109</v>
      </c>
      <c r="C25" s="214">
        <v>3277</v>
      </c>
      <c r="D25" s="213">
        <v>0</v>
      </c>
      <c r="E25" s="214">
        <v>0</v>
      </c>
      <c r="F25" s="213">
        <f t="shared" si="8"/>
        <v>6386</v>
      </c>
      <c r="G25" s="216">
        <f t="shared" si="9"/>
        <v>0.0061990731482865664</v>
      </c>
      <c r="H25" s="217">
        <v>2523</v>
      </c>
      <c r="I25" s="214">
        <v>6383</v>
      </c>
      <c r="J25" s="213"/>
      <c r="K25" s="214"/>
      <c r="L25" s="213">
        <f t="shared" si="10"/>
        <v>8906</v>
      </c>
      <c r="M25" s="218">
        <f t="shared" si="11"/>
        <v>-0.28295531102627447</v>
      </c>
      <c r="N25" s="217">
        <v>15273</v>
      </c>
      <c r="O25" s="214">
        <v>26750</v>
      </c>
      <c r="P25" s="213"/>
      <c r="Q25" s="214"/>
      <c r="R25" s="213">
        <f t="shared" si="12"/>
        <v>42023</v>
      </c>
      <c r="S25" s="216">
        <f t="shared" si="13"/>
        <v>0.0067845137496066734</v>
      </c>
      <c r="T25" s="217">
        <v>12390</v>
      </c>
      <c r="U25" s="214">
        <v>28239</v>
      </c>
      <c r="V25" s="213"/>
      <c r="W25" s="214"/>
      <c r="X25" s="213">
        <f t="shared" si="14"/>
        <v>40629</v>
      </c>
      <c r="Y25" s="212">
        <f t="shared" si="15"/>
        <v>0.03431046789239223</v>
      </c>
    </row>
    <row r="26" spans="1:25" ht="19.5" customHeight="1">
      <c r="A26" s="219" t="s">
        <v>291</v>
      </c>
      <c r="B26" s="217">
        <v>2505</v>
      </c>
      <c r="C26" s="214">
        <v>3369</v>
      </c>
      <c r="D26" s="213">
        <v>0</v>
      </c>
      <c r="E26" s="214">
        <v>0</v>
      </c>
      <c r="F26" s="213">
        <f t="shared" si="0"/>
        <v>5874</v>
      </c>
      <c r="G26" s="216">
        <f t="shared" si="1"/>
        <v>0.005702060080337503</v>
      </c>
      <c r="H26" s="217">
        <v>4231</v>
      </c>
      <c r="I26" s="214">
        <v>5217</v>
      </c>
      <c r="J26" s="213"/>
      <c r="K26" s="214"/>
      <c r="L26" s="213">
        <f t="shared" si="2"/>
        <v>9448</v>
      </c>
      <c r="M26" s="218">
        <f t="shared" si="3"/>
        <v>-0.378281117696867</v>
      </c>
      <c r="N26" s="217">
        <v>23203</v>
      </c>
      <c r="O26" s="214">
        <v>20825</v>
      </c>
      <c r="P26" s="213"/>
      <c r="Q26" s="214"/>
      <c r="R26" s="213">
        <f t="shared" si="4"/>
        <v>44028</v>
      </c>
      <c r="S26" s="216">
        <f t="shared" si="5"/>
        <v>0.007108216247475968</v>
      </c>
      <c r="T26" s="217">
        <v>25533</v>
      </c>
      <c r="U26" s="214">
        <v>22315</v>
      </c>
      <c r="V26" s="213"/>
      <c r="W26" s="214"/>
      <c r="X26" s="213">
        <f t="shared" si="6"/>
        <v>47848</v>
      </c>
      <c r="Y26" s="212">
        <f t="shared" si="7"/>
        <v>-0.07983614780137105</v>
      </c>
    </row>
    <row r="27" spans="1:25" ht="19.5" customHeight="1">
      <c r="A27" s="219" t="s">
        <v>292</v>
      </c>
      <c r="B27" s="217">
        <v>3775</v>
      </c>
      <c r="C27" s="214">
        <v>2046</v>
      </c>
      <c r="D27" s="213">
        <v>0</v>
      </c>
      <c r="E27" s="214">
        <v>0</v>
      </c>
      <c r="F27" s="213">
        <f t="shared" si="0"/>
        <v>5821</v>
      </c>
      <c r="G27" s="216">
        <f t="shared" si="1"/>
        <v>0.005650611461975588</v>
      </c>
      <c r="H27" s="217">
        <v>3110</v>
      </c>
      <c r="I27" s="214">
        <v>3787</v>
      </c>
      <c r="J27" s="213"/>
      <c r="K27" s="214"/>
      <c r="L27" s="213">
        <f t="shared" si="2"/>
        <v>6897</v>
      </c>
      <c r="M27" s="218">
        <f t="shared" si="3"/>
        <v>-0.1560098593591417</v>
      </c>
      <c r="N27" s="217">
        <v>16796</v>
      </c>
      <c r="O27" s="214">
        <v>12171</v>
      </c>
      <c r="P27" s="213"/>
      <c r="Q27" s="214"/>
      <c r="R27" s="213">
        <f t="shared" si="4"/>
        <v>28967</v>
      </c>
      <c r="S27" s="216">
        <f t="shared" si="5"/>
        <v>0.0046766534941545465</v>
      </c>
      <c r="T27" s="217">
        <v>17756</v>
      </c>
      <c r="U27" s="214">
        <v>12467</v>
      </c>
      <c r="V27" s="213"/>
      <c r="W27" s="214"/>
      <c r="X27" s="213">
        <f t="shared" si="6"/>
        <v>30223</v>
      </c>
      <c r="Y27" s="212">
        <f t="shared" si="7"/>
        <v>-0.041557754028389016</v>
      </c>
    </row>
    <row r="28" spans="1:25" ht="19.5" customHeight="1">
      <c r="A28" s="219" t="s">
        <v>293</v>
      </c>
      <c r="B28" s="217">
        <v>2276</v>
      </c>
      <c r="C28" s="214">
        <v>3274</v>
      </c>
      <c r="D28" s="213">
        <v>0</v>
      </c>
      <c r="E28" s="214">
        <v>0</v>
      </c>
      <c r="F28" s="213">
        <f t="shared" si="0"/>
        <v>5550</v>
      </c>
      <c r="G28" s="216">
        <f t="shared" si="1"/>
        <v>0.005387543998275986</v>
      </c>
      <c r="H28" s="217">
        <v>1675</v>
      </c>
      <c r="I28" s="214">
        <v>2554</v>
      </c>
      <c r="J28" s="213"/>
      <c r="K28" s="214"/>
      <c r="L28" s="213">
        <f t="shared" si="2"/>
        <v>4229</v>
      </c>
      <c r="M28" s="218">
        <f t="shared" si="3"/>
        <v>0.31236698983211153</v>
      </c>
      <c r="N28" s="217">
        <v>15180</v>
      </c>
      <c r="O28" s="214">
        <v>15194</v>
      </c>
      <c r="P28" s="213">
        <v>0</v>
      </c>
      <c r="Q28" s="214">
        <v>0</v>
      </c>
      <c r="R28" s="213">
        <f t="shared" si="4"/>
        <v>30374</v>
      </c>
      <c r="S28" s="216">
        <f t="shared" si="5"/>
        <v>0.004903810309367563</v>
      </c>
      <c r="T28" s="217">
        <v>13461</v>
      </c>
      <c r="U28" s="214">
        <v>13541</v>
      </c>
      <c r="V28" s="213">
        <v>0</v>
      </c>
      <c r="W28" s="214">
        <v>9</v>
      </c>
      <c r="X28" s="213">
        <f t="shared" si="6"/>
        <v>27011</v>
      </c>
      <c r="Y28" s="212">
        <f t="shared" si="7"/>
        <v>0.12450483136499946</v>
      </c>
    </row>
    <row r="29" spans="1:25" ht="19.5" customHeight="1">
      <c r="A29" s="219" t="s">
        <v>294</v>
      </c>
      <c r="B29" s="217">
        <v>2444</v>
      </c>
      <c r="C29" s="214">
        <v>2633</v>
      </c>
      <c r="D29" s="213">
        <v>0</v>
      </c>
      <c r="E29" s="214">
        <v>0</v>
      </c>
      <c r="F29" s="213">
        <f t="shared" si="0"/>
        <v>5077</v>
      </c>
      <c r="G29" s="216">
        <f t="shared" si="1"/>
        <v>0.004928389347612105</v>
      </c>
      <c r="H29" s="217">
        <v>3158</v>
      </c>
      <c r="I29" s="214">
        <v>2967</v>
      </c>
      <c r="J29" s="213"/>
      <c r="K29" s="214"/>
      <c r="L29" s="213">
        <f t="shared" si="2"/>
        <v>6125</v>
      </c>
      <c r="M29" s="218">
        <f t="shared" si="3"/>
        <v>-0.17110204081632652</v>
      </c>
      <c r="N29" s="217">
        <v>16011</v>
      </c>
      <c r="O29" s="214">
        <v>15126</v>
      </c>
      <c r="P29" s="213"/>
      <c r="Q29" s="214"/>
      <c r="R29" s="213">
        <f t="shared" si="4"/>
        <v>31137</v>
      </c>
      <c r="S29" s="216">
        <f t="shared" si="5"/>
        <v>0.005026994850950741</v>
      </c>
      <c r="T29" s="217">
        <v>16807</v>
      </c>
      <c r="U29" s="214">
        <v>15545</v>
      </c>
      <c r="V29" s="213">
        <v>39</v>
      </c>
      <c r="W29" s="214"/>
      <c r="X29" s="213">
        <f t="shared" si="6"/>
        <v>32391</v>
      </c>
      <c r="Y29" s="212">
        <f t="shared" si="7"/>
        <v>-0.03871445771973692</v>
      </c>
    </row>
    <row r="30" spans="1:25" ht="19.5" customHeight="1">
      <c r="A30" s="219" t="s">
        <v>295</v>
      </c>
      <c r="B30" s="217">
        <v>1123</v>
      </c>
      <c r="C30" s="214">
        <v>1598</v>
      </c>
      <c r="D30" s="213">
        <v>0</v>
      </c>
      <c r="E30" s="214">
        <v>0</v>
      </c>
      <c r="F30" s="213">
        <f t="shared" si="0"/>
        <v>2721</v>
      </c>
      <c r="G30" s="216">
        <f t="shared" si="1"/>
        <v>0.0026413526521277403</v>
      </c>
      <c r="H30" s="217">
        <v>1092</v>
      </c>
      <c r="I30" s="214">
        <v>1267</v>
      </c>
      <c r="J30" s="213"/>
      <c r="K30" s="214"/>
      <c r="L30" s="213">
        <f t="shared" si="2"/>
        <v>2359</v>
      </c>
      <c r="M30" s="218">
        <f t="shared" si="3"/>
        <v>0.15345485375158963</v>
      </c>
      <c r="N30" s="217">
        <v>7740</v>
      </c>
      <c r="O30" s="214">
        <v>7354</v>
      </c>
      <c r="P30" s="213">
        <v>4</v>
      </c>
      <c r="Q30" s="214">
        <v>0</v>
      </c>
      <c r="R30" s="213">
        <f t="shared" si="4"/>
        <v>15098</v>
      </c>
      <c r="S30" s="216">
        <f t="shared" si="5"/>
        <v>0.0024375363156262414</v>
      </c>
      <c r="T30" s="217">
        <v>5646</v>
      </c>
      <c r="U30" s="214">
        <v>5083</v>
      </c>
      <c r="V30" s="213">
        <v>7</v>
      </c>
      <c r="W30" s="214">
        <v>3</v>
      </c>
      <c r="X30" s="213">
        <f t="shared" si="6"/>
        <v>10739</v>
      </c>
      <c r="Y30" s="212">
        <f t="shared" si="7"/>
        <v>0.405903715429742</v>
      </c>
    </row>
    <row r="31" spans="1:25" ht="19.5" customHeight="1">
      <c r="A31" s="219" t="s">
        <v>296</v>
      </c>
      <c r="B31" s="217">
        <v>828</v>
      </c>
      <c r="C31" s="214">
        <v>848</v>
      </c>
      <c r="D31" s="213">
        <v>0</v>
      </c>
      <c r="E31" s="214">
        <v>0</v>
      </c>
      <c r="F31" s="213">
        <f t="shared" si="0"/>
        <v>1676</v>
      </c>
      <c r="G31" s="216">
        <f t="shared" si="1"/>
        <v>0.001626941214614514</v>
      </c>
      <c r="H31" s="217">
        <v>1198</v>
      </c>
      <c r="I31" s="214">
        <v>1336</v>
      </c>
      <c r="J31" s="213"/>
      <c r="K31" s="214"/>
      <c r="L31" s="213">
        <f t="shared" si="2"/>
        <v>2534</v>
      </c>
      <c r="M31" s="218">
        <f t="shared" si="3"/>
        <v>-0.33859510655090763</v>
      </c>
      <c r="N31" s="217">
        <v>8564</v>
      </c>
      <c r="O31" s="214">
        <v>7727</v>
      </c>
      <c r="P31" s="213"/>
      <c r="Q31" s="214"/>
      <c r="R31" s="213">
        <f t="shared" si="4"/>
        <v>16291</v>
      </c>
      <c r="S31" s="216">
        <f t="shared" si="5"/>
        <v>0.0026301433380492185</v>
      </c>
      <c r="T31" s="217">
        <v>8110</v>
      </c>
      <c r="U31" s="214">
        <v>7848</v>
      </c>
      <c r="V31" s="213"/>
      <c r="W31" s="214"/>
      <c r="X31" s="213">
        <f t="shared" si="6"/>
        <v>15958</v>
      </c>
      <c r="Y31" s="212">
        <f t="shared" si="7"/>
        <v>0.02086727660107779</v>
      </c>
    </row>
    <row r="32" spans="1:25" ht="19.5" customHeight="1">
      <c r="A32" s="219" t="s">
        <v>297</v>
      </c>
      <c r="B32" s="217">
        <v>261</v>
      </c>
      <c r="C32" s="214">
        <v>317</v>
      </c>
      <c r="D32" s="213">
        <v>0</v>
      </c>
      <c r="E32" s="214">
        <v>0</v>
      </c>
      <c r="F32" s="213">
        <f t="shared" si="0"/>
        <v>578</v>
      </c>
      <c r="G32" s="216">
        <f t="shared" si="1"/>
        <v>0.0005610811587393729</v>
      </c>
      <c r="H32" s="217">
        <v>267</v>
      </c>
      <c r="I32" s="214">
        <v>293</v>
      </c>
      <c r="J32" s="213"/>
      <c r="K32" s="214"/>
      <c r="L32" s="213">
        <f t="shared" si="2"/>
        <v>560</v>
      </c>
      <c r="M32" s="218">
        <f t="shared" si="3"/>
        <v>0.03214285714285725</v>
      </c>
      <c r="N32" s="217">
        <v>2200</v>
      </c>
      <c r="O32" s="214">
        <v>2250</v>
      </c>
      <c r="P32" s="213">
        <v>17</v>
      </c>
      <c r="Q32" s="214">
        <v>0</v>
      </c>
      <c r="R32" s="213">
        <f t="shared" si="4"/>
        <v>4467</v>
      </c>
      <c r="S32" s="216">
        <f t="shared" si="5"/>
        <v>0.0007211865625846086</v>
      </c>
      <c r="T32" s="217">
        <v>2005</v>
      </c>
      <c r="U32" s="214">
        <v>1823</v>
      </c>
      <c r="V32" s="213">
        <v>8</v>
      </c>
      <c r="W32" s="214">
        <v>4</v>
      </c>
      <c r="X32" s="213">
        <f t="shared" si="6"/>
        <v>3840</v>
      </c>
      <c r="Y32" s="212">
        <f t="shared" si="7"/>
        <v>0.16328125000000004</v>
      </c>
    </row>
    <row r="33" spans="1:25" ht="19.5" customHeight="1" thickBot="1">
      <c r="A33" s="219" t="s">
        <v>275</v>
      </c>
      <c r="B33" s="217">
        <v>22156</v>
      </c>
      <c r="C33" s="214">
        <v>31994</v>
      </c>
      <c r="D33" s="213">
        <v>4</v>
      </c>
      <c r="E33" s="214">
        <v>4</v>
      </c>
      <c r="F33" s="213">
        <f t="shared" si="0"/>
        <v>54158</v>
      </c>
      <c r="G33" s="216">
        <f t="shared" si="1"/>
        <v>0.052572722136690245</v>
      </c>
      <c r="H33" s="217">
        <v>14697</v>
      </c>
      <c r="I33" s="214">
        <v>11270</v>
      </c>
      <c r="J33" s="213">
        <v>2</v>
      </c>
      <c r="K33" s="214">
        <v>4</v>
      </c>
      <c r="L33" s="213">
        <f t="shared" si="2"/>
        <v>25973</v>
      </c>
      <c r="M33" s="218">
        <f t="shared" si="3"/>
        <v>1.0851653640318792</v>
      </c>
      <c r="N33" s="217">
        <v>104402</v>
      </c>
      <c r="O33" s="214">
        <v>95994</v>
      </c>
      <c r="P33" s="213">
        <v>63</v>
      </c>
      <c r="Q33" s="214">
        <v>60</v>
      </c>
      <c r="R33" s="213">
        <f t="shared" si="4"/>
        <v>200519</v>
      </c>
      <c r="S33" s="216">
        <f t="shared" si="5"/>
        <v>0.03237331729189683</v>
      </c>
      <c r="T33" s="217">
        <v>80439</v>
      </c>
      <c r="U33" s="214">
        <v>55122</v>
      </c>
      <c r="V33" s="213">
        <v>216</v>
      </c>
      <c r="W33" s="214">
        <v>213</v>
      </c>
      <c r="X33" s="213">
        <f t="shared" si="6"/>
        <v>135990</v>
      </c>
      <c r="Y33" s="212">
        <f t="shared" si="7"/>
        <v>0.47451283182586956</v>
      </c>
    </row>
    <row r="34" spans="1:25" s="220" customFormat="1" ht="19.5" customHeight="1">
      <c r="A34" s="227" t="s">
        <v>60</v>
      </c>
      <c r="B34" s="224">
        <f>SUM(B35:B49)</f>
        <v>107844</v>
      </c>
      <c r="C34" s="223">
        <f>SUM(C35:C49)</f>
        <v>122915</v>
      </c>
      <c r="D34" s="222">
        <f>SUM(D35:D49)</f>
        <v>159</v>
      </c>
      <c r="E34" s="223">
        <f>SUM(E35:E49)</f>
        <v>374</v>
      </c>
      <c r="F34" s="222">
        <f t="shared" si="0"/>
        <v>231292</v>
      </c>
      <c r="G34" s="225">
        <f t="shared" si="1"/>
        <v>0.22452177053139627</v>
      </c>
      <c r="H34" s="224">
        <f>SUM(H35:H49)</f>
        <v>104436</v>
      </c>
      <c r="I34" s="223">
        <f>SUM(I35:I49)</f>
        <v>121835</v>
      </c>
      <c r="J34" s="222">
        <f>SUM(J35:J49)</f>
        <v>91</v>
      </c>
      <c r="K34" s="223">
        <f>SUM(K35:K49)</f>
        <v>793</v>
      </c>
      <c r="L34" s="222">
        <f t="shared" si="2"/>
        <v>227155</v>
      </c>
      <c r="M34" s="226">
        <f t="shared" si="3"/>
        <v>0.018212233937179523</v>
      </c>
      <c r="N34" s="224">
        <f>SUM(N35:N49)</f>
        <v>805758</v>
      </c>
      <c r="O34" s="223">
        <f>SUM(O35:O49)</f>
        <v>804577</v>
      </c>
      <c r="P34" s="222">
        <f>SUM(P35:P49)</f>
        <v>797</v>
      </c>
      <c r="Q34" s="223">
        <f>SUM(Q35:Q49)</f>
        <v>1215</v>
      </c>
      <c r="R34" s="222">
        <f t="shared" si="4"/>
        <v>1612347</v>
      </c>
      <c r="S34" s="225">
        <f t="shared" si="5"/>
        <v>0.26030960166187733</v>
      </c>
      <c r="T34" s="224">
        <f>SUM(T35:T49)</f>
        <v>744451</v>
      </c>
      <c r="U34" s="223">
        <f>SUM(U35:U49)</f>
        <v>736256</v>
      </c>
      <c r="V34" s="222">
        <f>SUM(V35:V49)</f>
        <v>1139</v>
      </c>
      <c r="W34" s="223">
        <f>SUM(W35:W49)</f>
        <v>1339</v>
      </c>
      <c r="X34" s="222">
        <f t="shared" si="6"/>
        <v>1483185</v>
      </c>
      <c r="Y34" s="221">
        <f t="shared" si="7"/>
        <v>0.08708421403938149</v>
      </c>
    </row>
    <row r="35" spans="1:25" ht="19.5" customHeight="1">
      <c r="A35" s="234" t="s">
        <v>298</v>
      </c>
      <c r="B35" s="231">
        <v>20520</v>
      </c>
      <c r="C35" s="229">
        <v>24109</v>
      </c>
      <c r="D35" s="230">
        <v>4</v>
      </c>
      <c r="E35" s="229">
        <v>0</v>
      </c>
      <c r="F35" s="213">
        <f t="shared" si="0"/>
        <v>44633</v>
      </c>
      <c r="G35" s="216">
        <f t="shared" si="1"/>
        <v>0.043326531761270645</v>
      </c>
      <c r="H35" s="231">
        <v>21115</v>
      </c>
      <c r="I35" s="229">
        <v>24364</v>
      </c>
      <c r="J35" s="230"/>
      <c r="K35" s="229"/>
      <c r="L35" s="230">
        <f t="shared" si="2"/>
        <v>45479</v>
      </c>
      <c r="M35" s="233">
        <f t="shared" si="3"/>
        <v>-0.01860199212823499</v>
      </c>
      <c r="N35" s="231">
        <v>163525</v>
      </c>
      <c r="O35" s="229">
        <v>166182</v>
      </c>
      <c r="P35" s="230">
        <v>13</v>
      </c>
      <c r="Q35" s="229">
        <v>15</v>
      </c>
      <c r="R35" s="213">
        <f t="shared" si="4"/>
        <v>329735</v>
      </c>
      <c r="S35" s="216">
        <f t="shared" si="5"/>
        <v>0.053234934231886265</v>
      </c>
      <c r="T35" s="235">
        <v>135216</v>
      </c>
      <c r="U35" s="229">
        <v>136266</v>
      </c>
      <c r="V35" s="230">
        <v>10</v>
      </c>
      <c r="W35" s="229">
        <v>3</v>
      </c>
      <c r="X35" s="230">
        <f t="shared" si="6"/>
        <v>271495</v>
      </c>
      <c r="Y35" s="228">
        <f t="shared" si="7"/>
        <v>0.21451592110351947</v>
      </c>
    </row>
    <row r="36" spans="1:25" ht="19.5" customHeight="1">
      <c r="A36" s="234" t="s">
        <v>299</v>
      </c>
      <c r="B36" s="231">
        <v>18111</v>
      </c>
      <c r="C36" s="229">
        <v>20005</v>
      </c>
      <c r="D36" s="230">
        <v>0</v>
      </c>
      <c r="E36" s="229">
        <v>4</v>
      </c>
      <c r="F36" s="230">
        <f t="shared" si="0"/>
        <v>38120</v>
      </c>
      <c r="G36" s="232">
        <f t="shared" si="1"/>
        <v>0.03700417607464515</v>
      </c>
      <c r="H36" s="231">
        <v>16413</v>
      </c>
      <c r="I36" s="229">
        <v>17631</v>
      </c>
      <c r="J36" s="230">
        <v>0</v>
      </c>
      <c r="K36" s="229">
        <v>0</v>
      </c>
      <c r="L36" s="213">
        <f t="shared" si="2"/>
        <v>34044</v>
      </c>
      <c r="M36" s="233">
        <f t="shared" si="3"/>
        <v>0.11972741158500755</v>
      </c>
      <c r="N36" s="231">
        <v>122112</v>
      </c>
      <c r="O36" s="229">
        <v>117147</v>
      </c>
      <c r="P36" s="230">
        <v>13</v>
      </c>
      <c r="Q36" s="229">
        <v>17</v>
      </c>
      <c r="R36" s="230">
        <f t="shared" si="4"/>
        <v>239289</v>
      </c>
      <c r="S36" s="232">
        <f t="shared" si="5"/>
        <v>0.03863264190156893</v>
      </c>
      <c r="T36" s="235">
        <v>107077</v>
      </c>
      <c r="U36" s="229">
        <v>105050</v>
      </c>
      <c r="V36" s="230">
        <v>0</v>
      </c>
      <c r="W36" s="229">
        <v>0</v>
      </c>
      <c r="X36" s="230">
        <f t="shared" si="6"/>
        <v>212127</v>
      </c>
      <c r="Y36" s="228">
        <f t="shared" si="7"/>
        <v>0.1280459347466376</v>
      </c>
    </row>
    <row r="37" spans="1:25" ht="19.5" customHeight="1">
      <c r="A37" s="234" t="s">
        <v>300</v>
      </c>
      <c r="B37" s="231">
        <v>12572</v>
      </c>
      <c r="C37" s="229">
        <v>13586</v>
      </c>
      <c r="D37" s="230">
        <v>14</v>
      </c>
      <c r="E37" s="229">
        <v>63</v>
      </c>
      <c r="F37" s="230">
        <f t="shared" si="0"/>
        <v>26235</v>
      </c>
      <c r="G37" s="232">
        <f t="shared" si="1"/>
        <v>0.025467066089147835</v>
      </c>
      <c r="H37" s="231">
        <v>5617</v>
      </c>
      <c r="I37" s="229">
        <v>8028</v>
      </c>
      <c r="J37" s="230"/>
      <c r="K37" s="229"/>
      <c r="L37" s="230">
        <f t="shared" si="2"/>
        <v>13645</v>
      </c>
      <c r="M37" s="233">
        <f t="shared" si="3"/>
        <v>0.9226823012092342</v>
      </c>
      <c r="N37" s="231">
        <v>106575</v>
      </c>
      <c r="O37" s="229">
        <v>101245</v>
      </c>
      <c r="P37" s="230">
        <v>359</v>
      </c>
      <c r="Q37" s="229">
        <v>557</v>
      </c>
      <c r="R37" s="230">
        <f t="shared" si="4"/>
        <v>208736</v>
      </c>
      <c r="S37" s="232">
        <f t="shared" si="5"/>
        <v>0.03369993246645643</v>
      </c>
      <c r="T37" s="235">
        <v>48762</v>
      </c>
      <c r="U37" s="229">
        <v>48253</v>
      </c>
      <c r="V37" s="230"/>
      <c r="W37" s="229">
        <v>2</v>
      </c>
      <c r="X37" s="230">
        <f t="shared" si="6"/>
        <v>97017</v>
      </c>
      <c r="Y37" s="228">
        <f t="shared" si="7"/>
        <v>1.151540451673418</v>
      </c>
    </row>
    <row r="38" spans="1:25" ht="19.5" customHeight="1">
      <c r="A38" s="234" t="s">
        <v>301</v>
      </c>
      <c r="B38" s="231">
        <v>8278</v>
      </c>
      <c r="C38" s="229">
        <v>11208</v>
      </c>
      <c r="D38" s="230">
        <v>0</v>
      </c>
      <c r="E38" s="229">
        <v>0</v>
      </c>
      <c r="F38" s="230">
        <f t="shared" si="0"/>
        <v>19486</v>
      </c>
      <c r="G38" s="232">
        <f t="shared" si="1"/>
        <v>0.01891561844151457</v>
      </c>
      <c r="H38" s="231">
        <v>6602</v>
      </c>
      <c r="I38" s="229">
        <v>9046</v>
      </c>
      <c r="J38" s="230"/>
      <c r="K38" s="229"/>
      <c r="L38" s="213">
        <f t="shared" si="2"/>
        <v>15648</v>
      </c>
      <c r="M38" s="233" t="s">
        <v>50</v>
      </c>
      <c r="N38" s="231">
        <v>55448</v>
      </c>
      <c r="O38" s="229">
        <v>60230</v>
      </c>
      <c r="P38" s="230">
        <v>34</v>
      </c>
      <c r="Q38" s="229">
        <v>0</v>
      </c>
      <c r="R38" s="213">
        <f t="shared" si="4"/>
        <v>115712</v>
      </c>
      <c r="S38" s="232">
        <f t="shared" si="5"/>
        <v>0.018681428146360025</v>
      </c>
      <c r="T38" s="235">
        <v>52133</v>
      </c>
      <c r="U38" s="229">
        <v>54817</v>
      </c>
      <c r="V38" s="230">
        <v>47</v>
      </c>
      <c r="W38" s="229">
        <v>0</v>
      </c>
      <c r="X38" s="230">
        <f t="shared" si="6"/>
        <v>106997</v>
      </c>
      <c r="Y38" s="228" t="s">
        <v>50</v>
      </c>
    </row>
    <row r="39" spans="1:25" ht="19.5" customHeight="1">
      <c r="A39" s="234" t="s">
        <v>302</v>
      </c>
      <c r="B39" s="231">
        <v>9203</v>
      </c>
      <c r="C39" s="229">
        <v>9641</v>
      </c>
      <c r="D39" s="230">
        <v>0</v>
      </c>
      <c r="E39" s="229">
        <v>0</v>
      </c>
      <c r="F39" s="230">
        <f t="shared" si="0"/>
        <v>18844</v>
      </c>
      <c r="G39" s="232">
        <f t="shared" si="1"/>
        <v>0.018292410649281565</v>
      </c>
      <c r="H39" s="231">
        <v>8858</v>
      </c>
      <c r="I39" s="229">
        <v>8804</v>
      </c>
      <c r="J39" s="230"/>
      <c r="K39" s="229"/>
      <c r="L39" s="230">
        <f t="shared" si="2"/>
        <v>17662</v>
      </c>
      <c r="M39" s="233">
        <f t="shared" si="3"/>
        <v>0.06692333824028984</v>
      </c>
      <c r="N39" s="231">
        <v>61584</v>
      </c>
      <c r="O39" s="229">
        <v>62015</v>
      </c>
      <c r="P39" s="230">
        <v>0</v>
      </c>
      <c r="Q39" s="229">
        <v>1</v>
      </c>
      <c r="R39" s="230">
        <f t="shared" si="4"/>
        <v>123600</v>
      </c>
      <c r="S39" s="232">
        <f t="shared" si="5"/>
        <v>0.019954927050695685</v>
      </c>
      <c r="T39" s="235">
        <v>60234</v>
      </c>
      <c r="U39" s="229">
        <v>58060</v>
      </c>
      <c r="V39" s="230">
        <v>2</v>
      </c>
      <c r="W39" s="229">
        <v>2</v>
      </c>
      <c r="X39" s="230">
        <f t="shared" si="6"/>
        <v>118298</v>
      </c>
      <c r="Y39" s="228">
        <f t="shared" si="7"/>
        <v>0.044819016382356525</v>
      </c>
    </row>
    <row r="40" spans="1:25" ht="19.5" customHeight="1">
      <c r="A40" s="234" t="s">
        <v>303</v>
      </c>
      <c r="B40" s="231">
        <v>6338</v>
      </c>
      <c r="C40" s="229">
        <v>7550</v>
      </c>
      <c r="D40" s="230">
        <v>83</v>
      </c>
      <c r="E40" s="229">
        <v>238</v>
      </c>
      <c r="F40" s="230">
        <f t="shared" si="0"/>
        <v>14209</v>
      </c>
      <c r="G40" s="232">
        <f t="shared" si="1"/>
        <v>0.013793083364234862</v>
      </c>
      <c r="H40" s="231">
        <v>10963</v>
      </c>
      <c r="I40" s="229">
        <v>12999</v>
      </c>
      <c r="J40" s="230"/>
      <c r="K40" s="229">
        <v>0</v>
      </c>
      <c r="L40" s="230">
        <f t="shared" si="2"/>
        <v>23962</v>
      </c>
      <c r="M40" s="233">
        <f t="shared" si="3"/>
        <v>-0.40701944745847596</v>
      </c>
      <c r="N40" s="231">
        <v>62697</v>
      </c>
      <c r="O40" s="229">
        <v>68384</v>
      </c>
      <c r="P40" s="230">
        <v>202</v>
      </c>
      <c r="Q40" s="229">
        <v>441</v>
      </c>
      <c r="R40" s="230">
        <f t="shared" si="4"/>
        <v>131724</v>
      </c>
      <c r="S40" s="232">
        <f t="shared" si="5"/>
        <v>0.021266527595678306</v>
      </c>
      <c r="T40" s="235">
        <v>75001</v>
      </c>
      <c r="U40" s="229">
        <v>81259</v>
      </c>
      <c r="V40" s="230">
        <v>54</v>
      </c>
      <c r="W40" s="229">
        <v>0</v>
      </c>
      <c r="X40" s="230">
        <f t="shared" si="6"/>
        <v>156314</v>
      </c>
      <c r="Y40" s="228">
        <f t="shared" si="7"/>
        <v>-0.15731156518290113</v>
      </c>
    </row>
    <row r="41" spans="1:25" ht="19.5" customHeight="1">
      <c r="A41" s="234" t="s">
        <v>304</v>
      </c>
      <c r="B41" s="231">
        <v>4477</v>
      </c>
      <c r="C41" s="229">
        <v>4834</v>
      </c>
      <c r="D41" s="230">
        <v>0</v>
      </c>
      <c r="E41" s="229">
        <v>0</v>
      </c>
      <c r="F41" s="230">
        <f>SUM(B41:E41)</f>
        <v>9311</v>
      </c>
      <c r="G41" s="232">
        <f>F41/$F$9</f>
        <v>0.009038454444675261</v>
      </c>
      <c r="H41" s="231">
        <v>3498</v>
      </c>
      <c r="I41" s="229">
        <v>4625</v>
      </c>
      <c r="J41" s="230">
        <v>0</v>
      </c>
      <c r="K41" s="229">
        <v>67</v>
      </c>
      <c r="L41" s="230">
        <f>SUM(H41:K41)</f>
        <v>8190</v>
      </c>
      <c r="M41" s="233">
        <f>IF(ISERROR(F41/L41-1),"         /0",(F41/L41-1))</f>
        <v>0.13687423687423683</v>
      </c>
      <c r="N41" s="231">
        <v>35092</v>
      </c>
      <c r="O41" s="229">
        <v>32747</v>
      </c>
      <c r="P41" s="230">
        <v>0</v>
      </c>
      <c r="Q41" s="229">
        <v>0</v>
      </c>
      <c r="R41" s="230">
        <f>SUM(N41:Q41)</f>
        <v>67839</v>
      </c>
      <c r="S41" s="232">
        <f>R41/$R$9</f>
        <v>0.010952445762072367</v>
      </c>
      <c r="T41" s="235">
        <v>31513</v>
      </c>
      <c r="U41" s="229">
        <v>29991</v>
      </c>
      <c r="V41" s="230">
        <v>151</v>
      </c>
      <c r="W41" s="229">
        <v>138</v>
      </c>
      <c r="X41" s="230">
        <f>SUM(T41:W41)</f>
        <v>61793</v>
      </c>
      <c r="Y41" s="228">
        <f>IF(ISERROR(R41/X41-1),"         /0",(R41/X41-1))</f>
        <v>0.09784279772789795</v>
      </c>
    </row>
    <row r="42" spans="1:25" ht="19.5" customHeight="1">
      <c r="A42" s="234" t="s">
        <v>305</v>
      </c>
      <c r="B42" s="231">
        <v>3358</v>
      </c>
      <c r="C42" s="229">
        <v>4699</v>
      </c>
      <c r="D42" s="230">
        <v>0</v>
      </c>
      <c r="E42" s="229">
        <v>0</v>
      </c>
      <c r="F42" s="230">
        <f t="shared" si="0"/>
        <v>8057</v>
      </c>
      <c r="G42" s="232">
        <f t="shared" si="1"/>
        <v>0.00782116071965939</v>
      </c>
      <c r="H42" s="231">
        <v>3571</v>
      </c>
      <c r="I42" s="229">
        <v>6233</v>
      </c>
      <c r="J42" s="230"/>
      <c r="K42" s="229"/>
      <c r="L42" s="230">
        <f t="shared" si="2"/>
        <v>9804</v>
      </c>
      <c r="M42" s="233">
        <f t="shared" si="3"/>
        <v>-0.17819257445940428</v>
      </c>
      <c r="N42" s="231">
        <v>26178</v>
      </c>
      <c r="O42" s="229">
        <v>27548</v>
      </c>
      <c r="P42" s="230"/>
      <c r="Q42" s="229">
        <v>0</v>
      </c>
      <c r="R42" s="230">
        <f t="shared" si="4"/>
        <v>53726</v>
      </c>
      <c r="S42" s="232">
        <f t="shared" si="5"/>
        <v>0.008673935361858223</v>
      </c>
      <c r="T42" s="235">
        <v>35535</v>
      </c>
      <c r="U42" s="229">
        <v>33403</v>
      </c>
      <c r="V42" s="230"/>
      <c r="W42" s="229"/>
      <c r="X42" s="230">
        <f t="shared" si="6"/>
        <v>68938</v>
      </c>
      <c r="Y42" s="228">
        <f t="shared" si="7"/>
        <v>-0.22066204415561808</v>
      </c>
    </row>
    <row r="43" spans="1:25" ht="19.5" customHeight="1">
      <c r="A43" s="234" t="s">
        <v>306</v>
      </c>
      <c r="B43" s="231">
        <v>1619</v>
      </c>
      <c r="C43" s="229">
        <v>1969</v>
      </c>
      <c r="D43" s="230">
        <v>0</v>
      </c>
      <c r="E43" s="229">
        <v>0</v>
      </c>
      <c r="F43" s="230">
        <f>SUM(B43:E43)</f>
        <v>3588</v>
      </c>
      <c r="G43" s="232">
        <f>F43/$F$9</f>
        <v>0.0034829743902367997</v>
      </c>
      <c r="H43" s="231">
        <v>1799</v>
      </c>
      <c r="I43" s="229">
        <v>3147</v>
      </c>
      <c r="J43" s="230">
        <v>71</v>
      </c>
      <c r="K43" s="229">
        <v>617</v>
      </c>
      <c r="L43" s="230">
        <f>SUM(H43:K43)</f>
        <v>5634</v>
      </c>
      <c r="M43" s="233">
        <f>IF(ISERROR(F43/L43-1),"         /0",(F43/L43-1))</f>
        <v>-0.36315228966986157</v>
      </c>
      <c r="N43" s="231">
        <v>13551</v>
      </c>
      <c r="O43" s="229">
        <v>14387</v>
      </c>
      <c r="P43" s="230"/>
      <c r="Q43" s="229"/>
      <c r="R43" s="230">
        <f>SUM(N43:Q43)</f>
        <v>27938</v>
      </c>
      <c r="S43" s="232">
        <f>R43/$R$9</f>
        <v>0.004510523883028609</v>
      </c>
      <c r="T43" s="235">
        <v>12710</v>
      </c>
      <c r="U43" s="229">
        <v>14200</v>
      </c>
      <c r="V43" s="230">
        <v>418</v>
      </c>
      <c r="W43" s="229">
        <v>703</v>
      </c>
      <c r="X43" s="230">
        <f>SUM(T43:W43)</f>
        <v>28031</v>
      </c>
      <c r="Y43" s="228">
        <f>IF(ISERROR(R43/X43-1),"         /0",(R43/X43-1))</f>
        <v>-0.003317755342299611</v>
      </c>
    </row>
    <row r="44" spans="1:25" ht="19.5" customHeight="1">
      <c r="A44" s="234" t="s">
        <v>307</v>
      </c>
      <c r="B44" s="231">
        <v>1426</v>
      </c>
      <c r="C44" s="229">
        <v>1718</v>
      </c>
      <c r="D44" s="230">
        <v>0</v>
      </c>
      <c r="E44" s="229">
        <v>7</v>
      </c>
      <c r="F44" s="230">
        <f t="shared" si="0"/>
        <v>3151</v>
      </c>
      <c r="G44" s="232">
        <f t="shared" si="1"/>
        <v>0.0030587659709130867</v>
      </c>
      <c r="H44" s="231">
        <v>1700</v>
      </c>
      <c r="I44" s="229">
        <v>2367</v>
      </c>
      <c r="J44" s="230"/>
      <c r="K44" s="229"/>
      <c r="L44" s="230">
        <f t="shared" si="2"/>
        <v>4067</v>
      </c>
      <c r="M44" s="233">
        <f t="shared" si="3"/>
        <v>-0.22522744037373987</v>
      </c>
      <c r="N44" s="231">
        <v>12347</v>
      </c>
      <c r="O44" s="229">
        <v>12123</v>
      </c>
      <c r="P44" s="230">
        <v>6</v>
      </c>
      <c r="Q44" s="229">
        <v>7</v>
      </c>
      <c r="R44" s="230">
        <f t="shared" si="4"/>
        <v>24483</v>
      </c>
      <c r="S44" s="232">
        <f t="shared" si="5"/>
        <v>0.003952722321862318</v>
      </c>
      <c r="T44" s="235">
        <v>14617</v>
      </c>
      <c r="U44" s="229">
        <v>14768</v>
      </c>
      <c r="V44" s="230"/>
      <c r="W44" s="229">
        <v>0</v>
      </c>
      <c r="X44" s="230">
        <f t="shared" si="6"/>
        <v>29385</v>
      </c>
      <c r="Y44" s="228">
        <f t="shared" si="7"/>
        <v>-0.16681980602348134</v>
      </c>
    </row>
    <row r="45" spans="1:25" ht="19.5" customHeight="1">
      <c r="A45" s="234" t="s">
        <v>308</v>
      </c>
      <c r="B45" s="231">
        <v>1498</v>
      </c>
      <c r="C45" s="229">
        <v>1624</v>
      </c>
      <c r="D45" s="230">
        <v>0</v>
      </c>
      <c r="E45" s="229">
        <v>0</v>
      </c>
      <c r="F45" s="230">
        <f t="shared" si="0"/>
        <v>3122</v>
      </c>
      <c r="G45" s="232">
        <f t="shared" si="1"/>
        <v>0.0030306148401112844</v>
      </c>
      <c r="H45" s="231">
        <v>1157</v>
      </c>
      <c r="I45" s="229">
        <v>1489</v>
      </c>
      <c r="J45" s="230"/>
      <c r="K45" s="229"/>
      <c r="L45" s="230">
        <f t="shared" si="2"/>
        <v>2646</v>
      </c>
      <c r="M45" s="233">
        <f t="shared" si="3"/>
        <v>0.17989417989418</v>
      </c>
      <c r="N45" s="231">
        <v>8796</v>
      </c>
      <c r="O45" s="229">
        <v>7896</v>
      </c>
      <c r="P45" s="230"/>
      <c r="Q45" s="229"/>
      <c r="R45" s="230">
        <f t="shared" si="4"/>
        <v>16692</v>
      </c>
      <c r="S45" s="232">
        <f t="shared" si="5"/>
        <v>0.0026948838376230776</v>
      </c>
      <c r="T45" s="235">
        <v>10026</v>
      </c>
      <c r="U45" s="229">
        <v>8771</v>
      </c>
      <c r="V45" s="230"/>
      <c r="W45" s="229"/>
      <c r="X45" s="230">
        <f t="shared" si="6"/>
        <v>18797</v>
      </c>
      <c r="Y45" s="228">
        <f t="shared" si="7"/>
        <v>-0.11198595520561794</v>
      </c>
    </row>
    <row r="46" spans="1:25" ht="19.5" customHeight="1">
      <c r="A46" s="234" t="s">
        <v>309</v>
      </c>
      <c r="B46" s="231">
        <v>1349</v>
      </c>
      <c r="C46" s="229">
        <v>1607</v>
      </c>
      <c r="D46" s="230">
        <v>0</v>
      </c>
      <c r="E46" s="229">
        <v>0</v>
      </c>
      <c r="F46" s="230">
        <f t="shared" si="0"/>
        <v>2956</v>
      </c>
      <c r="G46" s="232">
        <f t="shared" si="1"/>
        <v>0.0028694738844871736</v>
      </c>
      <c r="H46" s="231">
        <v>1133</v>
      </c>
      <c r="I46" s="229">
        <v>1211</v>
      </c>
      <c r="J46" s="230"/>
      <c r="K46" s="229"/>
      <c r="L46" s="230">
        <f t="shared" si="2"/>
        <v>2344</v>
      </c>
      <c r="M46" s="233">
        <f t="shared" si="3"/>
        <v>0.26109215017064846</v>
      </c>
      <c r="N46" s="231">
        <v>6976</v>
      </c>
      <c r="O46" s="229">
        <v>8390</v>
      </c>
      <c r="P46" s="230">
        <v>1</v>
      </c>
      <c r="Q46" s="229"/>
      <c r="R46" s="230">
        <f t="shared" si="4"/>
        <v>15367</v>
      </c>
      <c r="S46" s="232">
        <f t="shared" si="5"/>
        <v>0.0024809657280585808</v>
      </c>
      <c r="T46" s="235">
        <v>6854</v>
      </c>
      <c r="U46" s="229">
        <v>7427</v>
      </c>
      <c r="V46" s="230"/>
      <c r="W46" s="229"/>
      <c r="X46" s="230">
        <f t="shared" si="6"/>
        <v>14281</v>
      </c>
      <c r="Y46" s="228">
        <f t="shared" si="7"/>
        <v>0.07604509488131073</v>
      </c>
    </row>
    <row r="47" spans="1:25" ht="19.5" customHeight="1">
      <c r="A47" s="234" t="s">
        <v>310</v>
      </c>
      <c r="B47" s="231">
        <v>1066</v>
      </c>
      <c r="C47" s="229">
        <v>1252</v>
      </c>
      <c r="D47" s="230">
        <v>0</v>
      </c>
      <c r="E47" s="229">
        <v>0</v>
      </c>
      <c r="F47" s="230">
        <f t="shared" si="0"/>
        <v>2318</v>
      </c>
      <c r="G47" s="232">
        <f t="shared" si="1"/>
        <v>0.00225014900684752</v>
      </c>
      <c r="H47" s="231">
        <v>775</v>
      </c>
      <c r="I47" s="229">
        <v>682</v>
      </c>
      <c r="J47" s="230"/>
      <c r="K47" s="229"/>
      <c r="L47" s="230">
        <f t="shared" si="2"/>
        <v>1457</v>
      </c>
      <c r="M47" s="233">
        <f t="shared" si="3"/>
        <v>0.5909402882635553</v>
      </c>
      <c r="N47" s="231">
        <v>6017</v>
      </c>
      <c r="O47" s="229">
        <v>6353</v>
      </c>
      <c r="P47" s="230"/>
      <c r="Q47" s="229"/>
      <c r="R47" s="230">
        <f t="shared" si="4"/>
        <v>12370</v>
      </c>
      <c r="S47" s="232">
        <f t="shared" si="5"/>
        <v>0.0019971071813681684</v>
      </c>
      <c r="T47" s="235">
        <v>5993</v>
      </c>
      <c r="U47" s="229">
        <v>5924</v>
      </c>
      <c r="V47" s="230"/>
      <c r="W47" s="229"/>
      <c r="X47" s="230">
        <f t="shared" si="6"/>
        <v>11917</v>
      </c>
      <c r="Y47" s="228">
        <f t="shared" si="7"/>
        <v>0.03801292271544843</v>
      </c>
    </row>
    <row r="48" spans="1:25" ht="19.5" customHeight="1">
      <c r="A48" s="234" t="s">
        <v>311</v>
      </c>
      <c r="B48" s="231">
        <v>1073</v>
      </c>
      <c r="C48" s="229">
        <v>1066</v>
      </c>
      <c r="D48" s="230">
        <v>0</v>
      </c>
      <c r="E48" s="229">
        <v>0</v>
      </c>
      <c r="F48" s="230">
        <f t="shared" si="0"/>
        <v>2139</v>
      </c>
      <c r="G48" s="232">
        <f t="shared" si="1"/>
        <v>0.002076388578795015</v>
      </c>
      <c r="H48" s="231">
        <v>1230</v>
      </c>
      <c r="I48" s="229">
        <v>1468</v>
      </c>
      <c r="J48" s="230"/>
      <c r="K48" s="229"/>
      <c r="L48" s="230">
        <f t="shared" si="2"/>
        <v>2698</v>
      </c>
      <c r="M48" s="233" t="s">
        <v>50</v>
      </c>
      <c r="N48" s="231">
        <v>9289</v>
      </c>
      <c r="O48" s="229">
        <v>7897</v>
      </c>
      <c r="P48" s="230"/>
      <c r="Q48" s="229"/>
      <c r="R48" s="213">
        <f t="shared" si="4"/>
        <v>17186</v>
      </c>
      <c r="S48" s="232">
        <f t="shared" si="5"/>
        <v>0.0027746389667739164</v>
      </c>
      <c r="T48" s="235">
        <v>8678</v>
      </c>
      <c r="U48" s="229">
        <v>8233</v>
      </c>
      <c r="V48" s="230">
        <v>146</v>
      </c>
      <c r="W48" s="229">
        <v>148</v>
      </c>
      <c r="X48" s="230">
        <f t="shared" si="6"/>
        <v>17205</v>
      </c>
      <c r="Y48" s="228" t="s">
        <v>50</v>
      </c>
    </row>
    <row r="49" spans="1:25" ht="19.5" customHeight="1" thickBot="1">
      <c r="A49" s="234" t="s">
        <v>275</v>
      </c>
      <c r="B49" s="231">
        <v>16956</v>
      </c>
      <c r="C49" s="229">
        <v>18047</v>
      </c>
      <c r="D49" s="230">
        <v>58</v>
      </c>
      <c r="E49" s="229">
        <v>62</v>
      </c>
      <c r="F49" s="230">
        <f aca="true" t="shared" si="16" ref="F49:F91">SUM(B49:E49)</f>
        <v>35123</v>
      </c>
      <c r="G49" s="232">
        <f aca="true" t="shared" si="17" ref="G49:G91">F49/$F$9</f>
        <v>0.03409490231557612</v>
      </c>
      <c r="H49" s="231">
        <v>20005</v>
      </c>
      <c r="I49" s="229">
        <v>19741</v>
      </c>
      <c r="J49" s="230">
        <v>20</v>
      </c>
      <c r="K49" s="229">
        <v>109</v>
      </c>
      <c r="L49" s="230">
        <f aca="true" t="shared" si="18" ref="L49:L91">SUM(H49:K49)</f>
        <v>39875</v>
      </c>
      <c r="M49" s="233">
        <f aca="true" t="shared" si="19" ref="M49:M91">IF(ISERROR(F49/L49-1),"         /0",(F49/L49-1))</f>
        <v>-0.1191724137931034</v>
      </c>
      <c r="N49" s="231">
        <v>115571</v>
      </c>
      <c r="O49" s="229">
        <v>112033</v>
      </c>
      <c r="P49" s="230">
        <v>169</v>
      </c>
      <c r="Q49" s="229">
        <v>177</v>
      </c>
      <c r="R49" s="230">
        <f aca="true" t="shared" si="20" ref="R49:R91">SUM(N49:Q49)</f>
        <v>227950</v>
      </c>
      <c r="S49" s="232">
        <f aca="true" t="shared" si="21" ref="S49:S91">R49/$R$9</f>
        <v>0.03680198722658642</v>
      </c>
      <c r="T49" s="235">
        <v>140102</v>
      </c>
      <c r="U49" s="229">
        <v>129834</v>
      </c>
      <c r="V49" s="230">
        <v>311</v>
      </c>
      <c r="W49" s="229">
        <v>343</v>
      </c>
      <c r="X49" s="230">
        <f aca="true" t="shared" si="22" ref="X49:X91">SUM(T49:W49)</f>
        <v>270590</v>
      </c>
      <c r="Y49" s="228">
        <f aca="true" t="shared" si="23" ref="Y49:Y91">IF(ISERROR(R49/X49-1),"         /0",(R49/X49-1))</f>
        <v>-0.15758158098968922</v>
      </c>
    </row>
    <row r="50" spans="1:25" s="220" customFormat="1" ht="19.5" customHeight="1">
      <c r="A50" s="227" t="s">
        <v>59</v>
      </c>
      <c r="B50" s="224">
        <f>SUM(B51:B64)</f>
        <v>60671</v>
      </c>
      <c r="C50" s="223">
        <f>SUM(C51:C64)</f>
        <v>74223</v>
      </c>
      <c r="D50" s="222">
        <f>SUM(D51:D64)</f>
        <v>1</v>
      </c>
      <c r="E50" s="223">
        <f>SUM(E51:E64)</f>
        <v>0</v>
      </c>
      <c r="F50" s="222">
        <f t="shared" si="16"/>
        <v>134895</v>
      </c>
      <c r="G50" s="225">
        <f t="shared" si="17"/>
        <v>0.1309464410175566</v>
      </c>
      <c r="H50" s="224">
        <f>SUM(H51:H64)</f>
        <v>51371</v>
      </c>
      <c r="I50" s="223">
        <f>SUM(I51:I64)</f>
        <v>59037</v>
      </c>
      <c r="J50" s="222">
        <f>SUM(J51:J64)</f>
        <v>0</v>
      </c>
      <c r="K50" s="223">
        <f>SUM(K51:K64)</f>
        <v>0</v>
      </c>
      <c r="L50" s="222">
        <f t="shared" si="18"/>
        <v>110408</v>
      </c>
      <c r="M50" s="226">
        <f t="shared" si="19"/>
        <v>0.22178646474893116</v>
      </c>
      <c r="N50" s="224">
        <f>SUM(N51:N64)</f>
        <v>387144</v>
      </c>
      <c r="O50" s="223">
        <f>SUM(O51:O64)</f>
        <v>354875</v>
      </c>
      <c r="P50" s="222">
        <f>SUM(P51:P64)</f>
        <v>61</v>
      </c>
      <c r="Q50" s="223">
        <f>SUM(Q51:Q64)</f>
        <v>4</v>
      </c>
      <c r="R50" s="222">
        <f t="shared" si="20"/>
        <v>742084</v>
      </c>
      <c r="S50" s="225">
        <f t="shared" si="21"/>
        <v>0.11980770295702635</v>
      </c>
      <c r="T50" s="224">
        <f>SUM(T51:T64)</f>
        <v>333109</v>
      </c>
      <c r="U50" s="223">
        <f>SUM(U51:U64)</f>
        <v>305451</v>
      </c>
      <c r="V50" s="222">
        <f>SUM(V51:V64)</f>
        <v>98</v>
      </c>
      <c r="W50" s="223">
        <f>SUM(W51:W64)</f>
        <v>3</v>
      </c>
      <c r="X50" s="222">
        <f t="shared" si="22"/>
        <v>638661</v>
      </c>
      <c r="Y50" s="221">
        <f t="shared" si="23"/>
        <v>0.16193724057050618</v>
      </c>
    </row>
    <row r="51" spans="1:25" ht="19.5" customHeight="1">
      <c r="A51" s="234" t="s">
        <v>312</v>
      </c>
      <c r="B51" s="231">
        <v>18027</v>
      </c>
      <c r="C51" s="229">
        <v>21261</v>
      </c>
      <c r="D51" s="230">
        <v>0</v>
      </c>
      <c r="E51" s="229">
        <v>0</v>
      </c>
      <c r="F51" s="230">
        <f t="shared" si="16"/>
        <v>39288</v>
      </c>
      <c r="G51" s="232">
        <f t="shared" si="17"/>
        <v>0.03813798713590395</v>
      </c>
      <c r="H51" s="231">
        <v>17908</v>
      </c>
      <c r="I51" s="229">
        <v>20618</v>
      </c>
      <c r="J51" s="230"/>
      <c r="K51" s="229"/>
      <c r="L51" s="230">
        <f t="shared" si="18"/>
        <v>38526</v>
      </c>
      <c r="M51" s="233">
        <f t="shared" si="19"/>
        <v>0.019778850646316792</v>
      </c>
      <c r="N51" s="231">
        <v>121908</v>
      </c>
      <c r="O51" s="229">
        <v>113437</v>
      </c>
      <c r="P51" s="230"/>
      <c r="Q51" s="229"/>
      <c r="R51" s="230">
        <f t="shared" si="20"/>
        <v>235345</v>
      </c>
      <c r="S51" s="232">
        <f t="shared" si="21"/>
        <v>0.0379958924494011</v>
      </c>
      <c r="T51" s="231">
        <v>125334</v>
      </c>
      <c r="U51" s="229">
        <v>118701</v>
      </c>
      <c r="V51" s="230">
        <v>57</v>
      </c>
      <c r="W51" s="229">
        <v>0</v>
      </c>
      <c r="X51" s="213">
        <f t="shared" si="22"/>
        <v>244092</v>
      </c>
      <c r="Y51" s="228">
        <f t="shared" si="23"/>
        <v>-0.0358348491552366</v>
      </c>
    </row>
    <row r="52" spans="1:25" ht="19.5" customHeight="1">
      <c r="A52" s="234" t="s">
        <v>313</v>
      </c>
      <c r="B52" s="231">
        <v>7919</v>
      </c>
      <c r="C52" s="229">
        <v>8939</v>
      </c>
      <c r="D52" s="230">
        <v>0</v>
      </c>
      <c r="E52" s="229">
        <v>0</v>
      </c>
      <c r="F52" s="230">
        <f t="shared" si="16"/>
        <v>16858</v>
      </c>
      <c r="G52" s="232">
        <f t="shared" si="17"/>
        <v>0.016364543553682265</v>
      </c>
      <c r="H52" s="231">
        <v>7951</v>
      </c>
      <c r="I52" s="229">
        <v>8379</v>
      </c>
      <c r="J52" s="230"/>
      <c r="K52" s="229"/>
      <c r="L52" s="230">
        <f t="shared" si="18"/>
        <v>16330</v>
      </c>
      <c r="M52" s="233">
        <f t="shared" si="19"/>
        <v>0.03233312921004283</v>
      </c>
      <c r="N52" s="231">
        <v>49377</v>
      </c>
      <c r="O52" s="229">
        <v>45200</v>
      </c>
      <c r="P52" s="230"/>
      <c r="Q52" s="229"/>
      <c r="R52" s="230">
        <f t="shared" si="20"/>
        <v>94577</v>
      </c>
      <c r="S52" s="232">
        <f t="shared" si="21"/>
        <v>0.01526923248926898</v>
      </c>
      <c r="T52" s="231">
        <v>50601</v>
      </c>
      <c r="U52" s="229">
        <v>47877</v>
      </c>
      <c r="V52" s="230"/>
      <c r="W52" s="229"/>
      <c r="X52" s="213">
        <f t="shared" si="22"/>
        <v>98478</v>
      </c>
      <c r="Y52" s="228">
        <f t="shared" si="23"/>
        <v>-0.039612908466865715</v>
      </c>
    </row>
    <row r="53" spans="1:25" ht="19.5" customHeight="1">
      <c r="A53" s="234" t="s">
        <v>314</v>
      </c>
      <c r="B53" s="231">
        <v>6450</v>
      </c>
      <c r="C53" s="229">
        <v>6254</v>
      </c>
      <c r="D53" s="230">
        <v>0</v>
      </c>
      <c r="E53" s="229">
        <v>0</v>
      </c>
      <c r="F53" s="230">
        <f aca="true" t="shared" si="24" ref="F53:F60">SUM(B53:E53)</f>
        <v>12704</v>
      </c>
      <c r="G53" s="232">
        <f aca="true" t="shared" si="25" ref="G53:G60">F53/$F$9</f>
        <v>0.012332136748486149</v>
      </c>
      <c r="H53" s="231">
        <v>3579</v>
      </c>
      <c r="I53" s="229">
        <v>3630</v>
      </c>
      <c r="J53" s="230"/>
      <c r="K53" s="229"/>
      <c r="L53" s="230">
        <f aca="true" t="shared" si="26" ref="L53:L60">SUM(H53:K53)</f>
        <v>7209</v>
      </c>
      <c r="M53" s="233">
        <f aca="true" t="shared" si="27" ref="M53:M60">IF(ISERROR(F53/L53-1),"         /0",(F53/L53-1))</f>
        <v>0.7622416423914551</v>
      </c>
      <c r="N53" s="231">
        <v>30320</v>
      </c>
      <c r="O53" s="229">
        <v>23302</v>
      </c>
      <c r="P53" s="230"/>
      <c r="Q53" s="229"/>
      <c r="R53" s="230">
        <f aca="true" t="shared" si="28" ref="R53:R60">SUM(N53:Q53)</f>
        <v>53622</v>
      </c>
      <c r="S53" s="232">
        <f aca="true" t="shared" si="29" ref="S53:S60">R53/$R$9</f>
        <v>0.008657144808352784</v>
      </c>
      <c r="T53" s="231">
        <v>25358</v>
      </c>
      <c r="U53" s="229">
        <v>22941</v>
      </c>
      <c r="V53" s="230"/>
      <c r="W53" s="229">
        <v>0</v>
      </c>
      <c r="X53" s="213">
        <f aca="true" t="shared" si="30" ref="X53:X60">SUM(T53:W53)</f>
        <v>48299</v>
      </c>
      <c r="Y53" s="228">
        <f aca="true" t="shared" si="31" ref="Y53:Y60">IF(ISERROR(R53/X53-1),"         /0",(R53/X53-1))</f>
        <v>0.11020932110395654</v>
      </c>
    </row>
    <row r="54" spans="1:25" ht="19.5" customHeight="1">
      <c r="A54" s="234" t="s">
        <v>315</v>
      </c>
      <c r="B54" s="231">
        <v>3826</v>
      </c>
      <c r="C54" s="229">
        <v>5488</v>
      </c>
      <c r="D54" s="230">
        <v>0</v>
      </c>
      <c r="E54" s="229">
        <v>0</v>
      </c>
      <c r="F54" s="230">
        <f t="shared" si="24"/>
        <v>9314</v>
      </c>
      <c r="G54" s="232">
        <f t="shared" si="25"/>
        <v>0.009041366630620277</v>
      </c>
      <c r="H54" s="231">
        <v>2585</v>
      </c>
      <c r="I54" s="229">
        <v>3401</v>
      </c>
      <c r="J54" s="230"/>
      <c r="K54" s="229"/>
      <c r="L54" s="230">
        <f t="shared" si="26"/>
        <v>5986</v>
      </c>
      <c r="M54" s="233">
        <f t="shared" si="27"/>
        <v>0.5559639158035417</v>
      </c>
      <c r="N54" s="231">
        <v>28059</v>
      </c>
      <c r="O54" s="229">
        <v>28579</v>
      </c>
      <c r="P54" s="230"/>
      <c r="Q54" s="229"/>
      <c r="R54" s="230">
        <f t="shared" si="28"/>
        <v>56638</v>
      </c>
      <c r="S54" s="232">
        <f t="shared" si="29"/>
        <v>0.009144070860010536</v>
      </c>
      <c r="T54" s="231">
        <v>16852</v>
      </c>
      <c r="U54" s="229">
        <v>18166</v>
      </c>
      <c r="V54" s="230"/>
      <c r="W54" s="229"/>
      <c r="X54" s="213">
        <f t="shared" si="30"/>
        <v>35018</v>
      </c>
      <c r="Y54" s="228">
        <f t="shared" si="31"/>
        <v>0.6173967673767777</v>
      </c>
    </row>
    <row r="55" spans="1:25" ht="19.5" customHeight="1">
      <c r="A55" s="234" t="s">
        <v>316</v>
      </c>
      <c r="B55" s="231">
        <v>4553</v>
      </c>
      <c r="C55" s="229">
        <v>4635</v>
      </c>
      <c r="D55" s="230">
        <v>0</v>
      </c>
      <c r="E55" s="229">
        <v>0</v>
      </c>
      <c r="F55" s="230">
        <f t="shared" si="24"/>
        <v>9188</v>
      </c>
      <c r="G55" s="232">
        <f t="shared" si="25"/>
        <v>0.008919054820929686</v>
      </c>
      <c r="H55" s="231">
        <v>8614</v>
      </c>
      <c r="I55" s="229">
        <v>10156</v>
      </c>
      <c r="J55" s="230"/>
      <c r="K55" s="229"/>
      <c r="L55" s="230">
        <f t="shared" si="26"/>
        <v>18770</v>
      </c>
      <c r="M55" s="233">
        <f t="shared" si="27"/>
        <v>-0.5104954714970698</v>
      </c>
      <c r="N55" s="231">
        <v>49588</v>
      </c>
      <c r="O55" s="229">
        <v>46438</v>
      </c>
      <c r="P55" s="230"/>
      <c r="Q55" s="229"/>
      <c r="R55" s="230">
        <f t="shared" si="28"/>
        <v>96026</v>
      </c>
      <c r="S55" s="232">
        <f t="shared" si="29"/>
        <v>0.015503170104936115</v>
      </c>
      <c r="T55" s="231">
        <v>55804</v>
      </c>
      <c r="U55" s="229">
        <v>51787</v>
      </c>
      <c r="V55" s="230"/>
      <c r="W55" s="229"/>
      <c r="X55" s="213">
        <f t="shared" si="30"/>
        <v>107591</v>
      </c>
      <c r="Y55" s="228">
        <f t="shared" si="31"/>
        <v>-0.10749040347240946</v>
      </c>
    </row>
    <row r="56" spans="1:25" ht="19.5" customHeight="1">
      <c r="A56" s="234" t="s">
        <v>317</v>
      </c>
      <c r="B56" s="231">
        <v>2912</v>
      </c>
      <c r="C56" s="229">
        <v>4248</v>
      </c>
      <c r="D56" s="230">
        <v>0</v>
      </c>
      <c r="E56" s="229">
        <v>0</v>
      </c>
      <c r="F56" s="230">
        <f t="shared" si="24"/>
        <v>7160</v>
      </c>
      <c r="G56" s="232">
        <f t="shared" si="25"/>
        <v>0.006950417122100191</v>
      </c>
      <c r="H56" s="231">
        <v>1902</v>
      </c>
      <c r="I56" s="229">
        <v>2619</v>
      </c>
      <c r="J56" s="230"/>
      <c r="K56" s="229"/>
      <c r="L56" s="230">
        <f t="shared" si="26"/>
        <v>4521</v>
      </c>
      <c r="M56" s="233">
        <f t="shared" si="27"/>
        <v>0.5837204158372042</v>
      </c>
      <c r="N56" s="231">
        <v>17002</v>
      </c>
      <c r="O56" s="229">
        <v>15500</v>
      </c>
      <c r="P56" s="230"/>
      <c r="Q56" s="229"/>
      <c r="R56" s="230">
        <f t="shared" si="28"/>
        <v>32502</v>
      </c>
      <c r="S56" s="232">
        <f t="shared" si="29"/>
        <v>0.005247370865709637</v>
      </c>
      <c r="T56" s="231">
        <v>15204</v>
      </c>
      <c r="U56" s="229">
        <v>14169</v>
      </c>
      <c r="V56" s="230"/>
      <c r="W56" s="229">
        <v>0</v>
      </c>
      <c r="X56" s="213">
        <f t="shared" si="30"/>
        <v>29373</v>
      </c>
      <c r="Y56" s="228">
        <f t="shared" si="31"/>
        <v>0.10652640179756911</v>
      </c>
    </row>
    <row r="57" spans="1:25" ht="19.5" customHeight="1">
      <c r="A57" s="234" t="s">
        <v>318</v>
      </c>
      <c r="B57" s="231">
        <v>2364</v>
      </c>
      <c r="C57" s="229">
        <v>3429</v>
      </c>
      <c r="D57" s="230">
        <v>0</v>
      </c>
      <c r="E57" s="229">
        <v>0</v>
      </c>
      <c r="F57" s="230">
        <f t="shared" si="24"/>
        <v>5793</v>
      </c>
      <c r="G57" s="232">
        <f t="shared" si="25"/>
        <v>0.005623431059822124</v>
      </c>
      <c r="H57" s="231">
        <v>178</v>
      </c>
      <c r="I57" s="229">
        <v>276</v>
      </c>
      <c r="J57" s="230"/>
      <c r="K57" s="229"/>
      <c r="L57" s="230">
        <f t="shared" si="26"/>
        <v>454</v>
      </c>
      <c r="M57" s="233">
        <f t="shared" si="27"/>
        <v>11.759911894273127</v>
      </c>
      <c r="N57" s="231">
        <v>10179</v>
      </c>
      <c r="O57" s="229">
        <v>12176</v>
      </c>
      <c r="P57" s="230"/>
      <c r="Q57" s="229"/>
      <c r="R57" s="230">
        <f t="shared" si="28"/>
        <v>22355</v>
      </c>
      <c r="S57" s="232">
        <f t="shared" si="29"/>
        <v>0.003609161765520243</v>
      </c>
      <c r="T57" s="231">
        <v>1579</v>
      </c>
      <c r="U57" s="229">
        <v>276</v>
      </c>
      <c r="V57" s="230"/>
      <c r="W57" s="229"/>
      <c r="X57" s="213">
        <f t="shared" si="30"/>
        <v>1855</v>
      </c>
      <c r="Y57" s="228">
        <f t="shared" si="31"/>
        <v>11.05121293800539</v>
      </c>
    </row>
    <row r="58" spans="1:25" ht="19.5" customHeight="1">
      <c r="A58" s="234" t="s">
        <v>319</v>
      </c>
      <c r="B58" s="231">
        <v>1150</v>
      </c>
      <c r="C58" s="229">
        <v>1101</v>
      </c>
      <c r="D58" s="230">
        <v>0</v>
      </c>
      <c r="E58" s="229">
        <v>0</v>
      </c>
      <c r="F58" s="230">
        <f>SUM(B58:E58)</f>
        <v>2251</v>
      </c>
      <c r="G58" s="232">
        <f>F58/$F$9</f>
        <v>0.002185110187408873</v>
      </c>
      <c r="H58" s="231"/>
      <c r="I58" s="229"/>
      <c r="J58" s="230"/>
      <c r="K58" s="229"/>
      <c r="L58" s="230">
        <f>SUM(H58:K58)</f>
        <v>0</v>
      </c>
      <c r="M58" s="233" t="str">
        <f>IF(ISERROR(F58/L58-1),"         /0",(F58/L58-1))</f>
        <v>         /0</v>
      </c>
      <c r="N58" s="231">
        <v>4092</v>
      </c>
      <c r="O58" s="229">
        <v>4089</v>
      </c>
      <c r="P58" s="230"/>
      <c r="Q58" s="229"/>
      <c r="R58" s="230">
        <f>SUM(N58:Q58)</f>
        <v>8181</v>
      </c>
      <c r="S58" s="232">
        <f>R58/$R$9</f>
        <v>0.0013208030598846393</v>
      </c>
      <c r="T58" s="231"/>
      <c r="U58" s="229"/>
      <c r="V58" s="230"/>
      <c r="W58" s="229"/>
      <c r="X58" s="213">
        <f>SUM(T58:W58)</f>
        <v>0</v>
      </c>
      <c r="Y58" s="228" t="str">
        <f>IF(ISERROR(R58/X58-1),"         /0",(R58/X58-1))</f>
        <v>         /0</v>
      </c>
    </row>
    <row r="59" spans="1:25" ht="19.5" customHeight="1">
      <c r="A59" s="234" t="s">
        <v>320</v>
      </c>
      <c r="B59" s="231">
        <v>802</v>
      </c>
      <c r="C59" s="229">
        <v>839</v>
      </c>
      <c r="D59" s="230">
        <v>0</v>
      </c>
      <c r="E59" s="229">
        <v>0</v>
      </c>
      <c r="F59" s="230">
        <f t="shared" si="24"/>
        <v>1641</v>
      </c>
      <c r="G59" s="232">
        <f t="shared" si="25"/>
        <v>0.0015929657119226834</v>
      </c>
      <c r="H59" s="231">
        <v>811</v>
      </c>
      <c r="I59" s="229">
        <v>789</v>
      </c>
      <c r="J59" s="230"/>
      <c r="K59" s="229"/>
      <c r="L59" s="230">
        <f t="shared" si="26"/>
        <v>1600</v>
      </c>
      <c r="M59" s="233">
        <f t="shared" si="27"/>
        <v>0.02562500000000001</v>
      </c>
      <c r="N59" s="231">
        <v>7241</v>
      </c>
      <c r="O59" s="229">
        <v>5951</v>
      </c>
      <c r="P59" s="230">
        <v>14</v>
      </c>
      <c r="Q59" s="229">
        <v>0</v>
      </c>
      <c r="R59" s="230">
        <f t="shared" si="28"/>
        <v>13206</v>
      </c>
      <c r="S59" s="232">
        <f t="shared" si="29"/>
        <v>0.0021320773999311264</v>
      </c>
      <c r="T59" s="231">
        <v>7655</v>
      </c>
      <c r="U59" s="229">
        <v>6630</v>
      </c>
      <c r="V59" s="230">
        <v>22</v>
      </c>
      <c r="W59" s="229">
        <v>0</v>
      </c>
      <c r="X59" s="213">
        <f t="shared" si="30"/>
        <v>14307</v>
      </c>
      <c r="Y59" s="228">
        <f t="shared" si="31"/>
        <v>-0.0769553365485427</v>
      </c>
    </row>
    <row r="60" spans="1:25" ht="19.5" customHeight="1">
      <c r="A60" s="234" t="s">
        <v>321</v>
      </c>
      <c r="B60" s="231">
        <v>470</v>
      </c>
      <c r="C60" s="229">
        <v>841</v>
      </c>
      <c r="D60" s="230">
        <v>0</v>
      </c>
      <c r="E60" s="229">
        <v>0</v>
      </c>
      <c r="F60" s="230">
        <f t="shared" si="24"/>
        <v>1311</v>
      </c>
      <c r="G60" s="232">
        <f t="shared" si="25"/>
        <v>0.0012726252579711383</v>
      </c>
      <c r="H60" s="231">
        <v>541</v>
      </c>
      <c r="I60" s="229">
        <v>1250</v>
      </c>
      <c r="J60" s="230"/>
      <c r="K60" s="229"/>
      <c r="L60" s="230">
        <f t="shared" si="26"/>
        <v>1791</v>
      </c>
      <c r="M60" s="233">
        <f t="shared" si="27"/>
        <v>-0.26800670016750416</v>
      </c>
      <c r="N60" s="231">
        <v>3290</v>
      </c>
      <c r="O60" s="229">
        <v>3591</v>
      </c>
      <c r="P60" s="230"/>
      <c r="Q60" s="229"/>
      <c r="R60" s="230">
        <f t="shared" si="28"/>
        <v>6881</v>
      </c>
      <c r="S60" s="232">
        <f t="shared" si="29"/>
        <v>0.0011109211410666425</v>
      </c>
      <c r="T60" s="231">
        <v>552</v>
      </c>
      <c r="U60" s="229">
        <v>1250</v>
      </c>
      <c r="V60" s="230"/>
      <c r="W60" s="229"/>
      <c r="X60" s="213">
        <f t="shared" si="30"/>
        <v>1802</v>
      </c>
      <c r="Y60" s="228">
        <f t="shared" si="31"/>
        <v>2.818534961154273</v>
      </c>
    </row>
    <row r="61" spans="1:25" ht="19.5" customHeight="1">
      <c r="A61" s="234" t="s">
        <v>322</v>
      </c>
      <c r="B61" s="231">
        <v>402</v>
      </c>
      <c r="C61" s="229">
        <v>600</v>
      </c>
      <c r="D61" s="230">
        <v>0</v>
      </c>
      <c r="E61" s="229">
        <v>0</v>
      </c>
      <c r="F61" s="230">
        <f t="shared" si="16"/>
        <v>1002</v>
      </c>
      <c r="G61" s="232">
        <f t="shared" si="17"/>
        <v>0.0009726701056346916</v>
      </c>
      <c r="H61" s="231">
        <v>385</v>
      </c>
      <c r="I61" s="229">
        <v>558</v>
      </c>
      <c r="J61" s="230"/>
      <c r="K61" s="229"/>
      <c r="L61" s="230">
        <f t="shared" si="18"/>
        <v>943</v>
      </c>
      <c r="M61" s="233">
        <f t="shared" si="19"/>
        <v>0.06256627783669133</v>
      </c>
      <c r="N61" s="231">
        <v>2612</v>
      </c>
      <c r="O61" s="229">
        <v>2646</v>
      </c>
      <c r="P61" s="230">
        <v>18</v>
      </c>
      <c r="Q61" s="229">
        <v>0</v>
      </c>
      <c r="R61" s="230">
        <f t="shared" si="20"/>
        <v>5276</v>
      </c>
      <c r="S61" s="232">
        <f t="shared" si="21"/>
        <v>0.0008517976951413466</v>
      </c>
      <c r="T61" s="231">
        <v>2763</v>
      </c>
      <c r="U61" s="229">
        <v>2641</v>
      </c>
      <c r="V61" s="230">
        <v>3</v>
      </c>
      <c r="W61" s="229"/>
      <c r="X61" s="213">
        <f t="shared" si="22"/>
        <v>5407</v>
      </c>
      <c r="Y61" s="228">
        <f t="shared" si="23"/>
        <v>-0.02422785278342887</v>
      </c>
    </row>
    <row r="62" spans="1:25" ht="19.5" customHeight="1">
      <c r="A62" s="234" t="s">
        <v>323</v>
      </c>
      <c r="B62" s="231">
        <v>474</v>
      </c>
      <c r="C62" s="229">
        <v>420</v>
      </c>
      <c r="D62" s="230">
        <v>0</v>
      </c>
      <c r="E62" s="229">
        <v>0</v>
      </c>
      <c r="F62" s="230">
        <f t="shared" si="16"/>
        <v>894</v>
      </c>
      <c r="G62" s="232">
        <f t="shared" si="17"/>
        <v>0.0008678314116141859</v>
      </c>
      <c r="H62" s="231">
        <v>296</v>
      </c>
      <c r="I62" s="229">
        <v>203</v>
      </c>
      <c r="J62" s="230"/>
      <c r="K62" s="229"/>
      <c r="L62" s="230">
        <f t="shared" si="18"/>
        <v>499</v>
      </c>
      <c r="M62" s="233">
        <f t="shared" si="19"/>
        <v>0.7915831663326653</v>
      </c>
      <c r="N62" s="231">
        <v>4145</v>
      </c>
      <c r="O62" s="229">
        <v>2963</v>
      </c>
      <c r="P62" s="230"/>
      <c r="Q62" s="229"/>
      <c r="R62" s="230">
        <f t="shared" si="20"/>
        <v>7108</v>
      </c>
      <c r="S62" s="232">
        <f t="shared" si="21"/>
        <v>0.001147569753044862</v>
      </c>
      <c r="T62" s="231">
        <v>2837</v>
      </c>
      <c r="U62" s="229">
        <v>1953</v>
      </c>
      <c r="V62" s="230"/>
      <c r="W62" s="229"/>
      <c r="X62" s="213">
        <f t="shared" si="22"/>
        <v>4790</v>
      </c>
      <c r="Y62" s="228">
        <f t="shared" si="23"/>
        <v>0.4839248434237995</v>
      </c>
    </row>
    <row r="63" spans="1:25" ht="19.5" customHeight="1">
      <c r="A63" s="234" t="s">
        <v>324</v>
      </c>
      <c r="B63" s="231">
        <v>300</v>
      </c>
      <c r="C63" s="229">
        <v>367</v>
      </c>
      <c r="D63" s="230">
        <v>0</v>
      </c>
      <c r="E63" s="229">
        <v>0</v>
      </c>
      <c r="F63" s="230">
        <f t="shared" si="16"/>
        <v>667</v>
      </c>
      <c r="G63" s="232">
        <f t="shared" si="17"/>
        <v>0.0006474760084414563</v>
      </c>
      <c r="H63" s="231">
        <v>338</v>
      </c>
      <c r="I63" s="229">
        <v>432</v>
      </c>
      <c r="J63" s="230"/>
      <c r="K63" s="229"/>
      <c r="L63" s="230">
        <f t="shared" si="18"/>
        <v>770</v>
      </c>
      <c r="M63" s="233">
        <f t="shared" si="19"/>
        <v>-0.13376623376623376</v>
      </c>
      <c r="N63" s="231">
        <v>2848</v>
      </c>
      <c r="O63" s="229">
        <v>2438</v>
      </c>
      <c r="P63" s="230">
        <v>3</v>
      </c>
      <c r="Q63" s="229">
        <v>0</v>
      </c>
      <c r="R63" s="230">
        <f t="shared" si="20"/>
        <v>5289</v>
      </c>
      <c r="S63" s="232">
        <f t="shared" si="21"/>
        <v>0.0008538965143295266</v>
      </c>
      <c r="T63" s="231">
        <v>3100</v>
      </c>
      <c r="U63" s="229">
        <v>2825</v>
      </c>
      <c r="V63" s="230">
        <v>3</v>
      </c>
      <c r="W63" s="229">
        <v>0</v>
      </c>
      <c r="X63" s="213">
        <f t="shared" si="22"/>
        <v>5928</v>
      </c>
      <c r="Y63" s="228">
        <f t="shared" si="23"/>
        <v>-0.10779352226720651</v>
      </c>
    </row>
    <row r="64" spans="1:25" ht="19.5" customHeight="1" thickBot="1">
      <c r="A64" s="234" t="s">
        <v>275</v>
      </c>
      <c r="B64" s="231">
        <v>11022</v>
      </c>
      <c r="C64" s="229">
        <v>15801</v>
      </c>
      <c r="D64" s="230">
        <v>1</v>
      </c>
      <c r="E64" s="229">
        <v>0</v>
      </c>
      <c r="F64" s="230">
        <f t="shared" si="16"/>
        <v>26824</v>
      </c>
      <c r="G64" s="232">
        <f t="shared" si="17"/>
        <v>0.026038825263018928</v>
      </c>
      <c r="H64" s="231">
        <v>6283</v>
      </c>
      <c r="I64" s="229">
        <v>6726</v>
      </c>
      <c r="J64" s="230"/>
      <c r="K64" s="229"/>
      <c r="L64" s="230">
        <f t="shared" si="18"/>
        <v>13009</v>
      </c>
      <c r="M64" s="233">
        <f t="shared" si="19"/>
        <v>1.061957106618495</v>
      </c>
      <c r="N64" s="231">
        <v>56483</v>
      </c>
      <c r="O64" s="229">
        <v>48565</v>
      </c>
      <c r="P64" s="230">
        <v>26</v>
      </c>
      <c r="Q64" s="229">
        <v>4</v>
      </c>
      <c r="R64" s="230">
        <f t="shared" si="20"/>
        <v>105078</v>
      </c>
      <c r="S64" s="232">
        <f t="shared" si="21"/>
        <v>0.016964594050428813</v>
      </c>
      <c r="T64" s="231">
        <v>25470</v>
      </c>
      <c r="U64" s="229">
        <v>16235</v>
      </c>
      <c r="V64" s="230">
        <v>13</v>
      </c>
      <c r="W64" s="229">
        <v>3</v>
      </c>
      <c r="X64" s="213">
        <f t="shared" si="22"/>
        <v>41721</v>
      </c>
      <c r="Y64" s="228">
        <f t="shared" si="23"/>
        <v>1.5185877615589272</v>
      </c>
    </row>
    <row r="65" spans="1:25" s="220" customFormat="1" ht="19.5" customHeight="1">
      <c r="A65" s="227" t="s">
        <v>58</v>
      </c>
      <c r="B65" s="224">
        <f>SUM(B66:B83)</f>
        <v>137751</v>
      </c>
      <c r="C65" s="223">
        <f>SUM(C66:C83)</f>
        <v>154071</v>
      </c>
      <c r="D65" s="222">
        <f>SUM(D66:D83)</f>
        <v>11</v>
      </c>
      <c r="E65" s="223">
        <f>SUM(E66:E83)</f>
        <v>10</v>
      </c>
      <c r="F65" s="222">
        <f t="shared" si="16"/>
        <v>291843</v>
      </c>
      <c r="G65" s="225">
        <f t="shared" si="17"/>
        <v>0.28330036091691146</v>
      </c>
      <c r="H65" s="224">
        <f>SUM(H66:H83)</f>
        <v>111513</v>
      </c>
      <c r="I65" s="223">
        <f>SUM(I66:I83)</f>
        <v>128587</v>
      </c>
      <c r="J65" s="222">
        <f>SUM(J66:J83)</f>
        <v>2316</v>
      </c>
      <c r="K65" s="223">
        <f>SUM(K66:K83)</f>
        <v>2772</v>
      </c>
      <c r="L65" s="222">
        <f t="shared" si="18"/>
        <v>245188</v>
      </c>
      <c r="M65" s="226">
        <f t="shared" si="19"/>
        <v>0.1902825586896586</v>
      </c>
      <c r="N65" s="224">
        <f>SUM(N66:N83)</f>
        <v>886418</v>
      </c>
      <c r="O65" s="223">
        <f>SUM(O66:O83)</f>
        <v>869052</v>
      </c>
      <c r="P65" s="222">
        <f>SUM(P66:P83)</f>
        <v>19289</v>
      </c>
      <c r="Q65" s="223">
        <f>SUM(Q66:Q83)</f>
        <v>19684</v>
      </c>
      <c r="R65" s="222">
        <f t="shared" si="20"/>
        <v>1794443</v>
      </c>
      <c r="S65" s="225">
        <f t="shared" si="21"/>
        <v>0.2897085692688634</v>
      </c>
      <c r="T65" s="224">
        <f>SUM(T66:T83)</f>
        <v>728885</v>
      </c>
      <c r="U65" s="223">
        <f>SUM(U66:U83)</f>
        <v>704058</v>
      </c>
      <c r="V65" s="222">
        <f>SUM(V66:V83)</f>
        <v>22933</v>
      </c>
      <c r="W65" s="223">
        <f>SUM(W66:W83)</f>
        <v>22605</v>
      </c>
      <c r="X65" s="222">
        <f t="shared" si="22"/>
        <v>1478481</v>
      </c>
      <c r="Y65" s="221">
        <f t="shared" si="23"/>
        <v>0.21370717648721893</v>
      </c>
    </row>
    <row r="66" spans="1:25" s="204" customFormat="1" ht="19.5" customHeight="1">
      <c r="A66" s="219" t="s">
        <v>325</v>
      </c>
      <c r="B66" s="217">
        <v>30737</v>
      </c>
      <c r="C66" s="214">
        <v>33771</v>
      </c>
      <c r="D66" s="213">
        <v>0</v>
      </c>
      <c r="E66" s="214">
        <v>0</v>
      </c>
      <c r="F66" s="213">
        <f t="shared" si="16"/>
        <v>64508</v>
      </c>
      <c r="G66" s="216">
        <f t="shared" si="17"/>
        <v>0.06261976364698871</v>
      </c>
      <c r="H66" s="217">
        <v>24896</v>
      </c>
      <c r="I66" s="214">
        <v>29733</v>
      </c>
      <c r="J66" s="213">
        <v>879</v>
      </c>
      <c r="K66" s="214">
        <v>1031</v>
      </c>
      <c r="L66" s="213">
        <f t="shared" si="18"/>
        <v>56539</v>
      </c>
      <c r="M66" s="218">
        <f t="shared" si="19"/>
        <v>0.14094695696775683</v>
      </c>
      <c r="N66" s="217">
        <v>188601</v>
      </c>
      <c r="O66" s="214">
        <v>181087</v>
      </c>
      <c r="P66" s="213">
        <v>8171</v>
      </c>
      <c r="Q66" s="214">
        <v>8097</v>
      </c>
      <c r="R66" s="213">
        <f t="shared" si="20"/>
        <v>385956</v>
      </c>
      <c r="S66" s="216">
        <f t="shared" si="21"/>
        <v>0.06231168143024518</v>
      </c>
      <c r="T66" s="215">
        <v>162053</v>
      </c>
      <c r="U66" s="214">
        <v>156401</v>
      </c>
      <c r="V66" s="213">
        <v>9488</v>
      </c>
      <c r="W66" s="214">
        <v>9010</v>
      </c>
      <c r="X66" s="213">
        <f t="shared" si="22"/>
        <v>336952</v>
      </c>
      <c r="Y66" s="212">
        <f t="shared" si="23"/>
        <v>0.1454331774258648</v>
      </c>
    </row>
    <row r="67" spans="1:25" s="204" customFormat="1" ht="19.5" customHeight="1">
      <c r="A67" s="219" t="s">
        <v>326</v>
      </c>
      <c r="B67" s="217">
        <v>18583</v>
      </c>
      <c r="C67" s="214">
        <v>20057</v>
      </c>
      <c r="D67" s="213">
        <v>0</v>
      </c>
      <c r="E67" s="214">
        <v>0</v>
      </c>
      <c r="F67" s="213">
        <f t="shared" si="16"/>
        <v>38640</v>
      </c>
      <c r="G67" s="216">
        <f t="shared" si="17"/>
        <v>0.03750895497178092</v>
      </c>
      <c r="H67" s="217">
        <v>15355</v>
      </c>
      <c r="I67" s="214">
        <v>20357</v>
      </c>
      <c r="J67" s="213"/>
      <c r="K67" s="214"/>
      <c r="L67" s="213">
        <f t="shared" si="18"/>
        <v>35712</v>
      </c>
      <c r="M67" s="218">
        <f t="shared" si="19"/>
        <v>0.081989247311828</v>
      </c>
      <c r="N67" s="217">
        <v>121704</v>
      </c>
      <c r="O67" s="214">
        <v>132470</v>
      </c>
      <c r="P67" s="213">
        <v>54</v>
      </c>
      <c r="Q67" s="214">
        <v>21</v>
      </c>
      <c r="R67" s="213">
        <f t="shared" si="20"/>
        <v>254249</v>
      </c>
      <c r="S67" s="216">
        <f t="shared" si="21"/>
        <v>0.04104789844427449</v>
      </c>
      <c r="T67" s="215">
        <v>99663</v>
      </c>
      <c r="U67" s="214">
        <v>113678</v>
      </c>
      <c r="V67" s="213">
        <v>420</v>
      </c>
      <c r="W67" s="214">
        <v>107</v>
      </c>
      <c r="X67" s="213">
        <f t="shared" si="22"/>
        <v>213868</v>
      </c>
      <c r="Y67" s="212">
        <f t="shared" si="23"/>
        <v>0.1888127256064489</v>
      </c>
    </row>
    <row r="68" spans="1:25" s="204" customFormat="1" ht="19.5" customHeight="1">
      <c r="A68" s="219" t="s">
        <v>327</v>
      </c>
      <c r="B68" s="217">
        <v>13667</v>
      </c>
      <c r="C68" s="214">
        <v>16953</v>
      </c>
      <c r="D68" s="213">
        <v>3</v>
      </c>
      <c r="E68" s="214">
        <v>3</v>
      </c>
      <c r="F68" s="213">
        <f t="shared" si="16"/>
        <v>30626</v>
      </c>
      <c r="G68" s="216">
        <f t="shared" si="17"/>
        <v>0.02972953558400006</v>
      </c>
      <c r="H68" s="217">
        <v>12537</v>
      </c>
      <c r="I68" s="214">
        <v>17373</v>
      </c>
      <c r="J68" s="213">
        <v>410</v>
      </c>
      <c r="K68" s="214">
        <v>534</v>
      </c>
      <c r="L68" s="213">
        <f t="shared" si="18"/>
        <v>30854</v>
      </c>
      <c r="M68" s="218">
        <f t="shared" si="19"/>
        <v>-0.007389641537564051</v>
      </c>
      <c r="N68" s="217">
        <v>95361</v>
      </c>
      <c r="O68" s="214">
        <v>90006</v>
      </c>
      <c r="P68" s="213">
        <v>2679</v>
      </c>
      <c r="Q68" s="214">
        <v>2653</v>
      </c>
      <c r="R68" s="213">
        <f t="shared" si="20"/>
        <v>190699</v>
      </c>
      <c r="S68" s="216">
        <f t="shared" si="21"/>
        <v>0.030787901566671657</v>
      </c>
      <c r="T68" s="215">
        <v>90109</v>
      </c>
      <c r="U68" s="214">
        <v>89472</v>
      </c>
      <c r="V68" s="213">
        <v>3310</v>
      </c>
      <c r="W68" s="214">
        <v>3757</v>
      </c>
      <c r="X68" s="213">
        <f t="shared" si="22"/>
        <v>186648</v>
      </c>
      <c r="Y68" s="212">
        <f t="shared" si="23"/>
        <v>0.021703956109896616</v>
      </c>
    </row>
    <row r="69" spans="1:25" s="204" customFormat="1" ht="19.5" customHeight="1">
      <c r="A69" s="219" t="s">
        <v>328</v>
      </c>
      <c r="B69" s="217">
        <v>10821</v>
      </c>
      <c r="C69" s="214">
        <v>11223</v>
      </c>
      <c r="D69" s="213">
        <v>0</v>
      </c>
      <c r="E69" s="214">
        <v>0</v>
      </c>
      <c r="F69" s="213">
        <f t="shared" si="16"/>
        <v>22044</v>
      </c>
      <c r="G69" s="216">
        <f t="shared" si="17"/>
        <v>0.021398742323963212</v>
      </c>
      <c r="H69" s="217">
        <v>11705</v>
      </c>
      <c r="I69" s="214">
        <v>12451</v>
      </c>
      <c r="J69" s="213">
        <v>864</v>
      </c>
      <c r="K69" s="214">
        <v>863</v>
      </c>
      <c r="L69" s="213">
        <f t="shared" si="18"/>
        <v>25883</v>
      </c>
      <c r="M69" s="218">
        <f t="shared" si="19"/>
        <v>-0.14832129196770083</v>
      </c>
      <c r="N69" s="217">
        <v>65034</v>
      </c>
      <c r="O69" s="214">
        <v>59351</v>
      </c>
      <c r="P69" s="213">
        <v>3237</v>
      </c>
      <c r="Q69" s="214">
        <v>3299</v>
      </c>
      <c r="R69" s="213">
        <f t="shared" si="20"/>
        <v>130921</v>
      </c>
      <c r="S69" s="216">
        <f t="shared" si="21"/>
        <v>0.021136885148900726</v>
      </c>
      <c r="T69" s="215">
        <v>66690</v>
      </c>
      <c r="U69" s="214">
        <v>59836</v>
      </c>
      <c r="V69" s="213">
        <v>4254</v>
      </c>
      <c r="W69" s="214">
        <v>4184</v>
      </c>
      <c r="X69" s="213">
        <f t="shared" si="22"/>
        <v>134964</v>
      </c>
      <c r="Y69" s="212">
        <f t="shared" si="23"/>
        <v>-0.029956136451201765</v>
      </c>
    </row>
    <row r="70" spans="1:25" s="204" customFormat="1" ht="19.5" customHeight="1">
      <c r="A70" s="219" t="s">
        <v>329</v>
      </c>
      <c r="B70" s="217">
        <v>10354</v>
      </c>
      <c r="C70" s="214">
        <v>11660</v>
      </c>
      <c r="D70" s="213">
        <v>0</v>
      </c>
      <c r="E70" s="214">
        <v>0</v>
      </c>
      <c r="F70" s="213">
        <f>SUM(B70:E70)</f>
        <v>22014</v>
      </c>
      <c r="G70" s="216">
        <f>F70/$F$9</f>
        <v>0.021369620464513073</v>
      </c>
      <c r="H70" s="217">
        <v>5813</v>
      </c>
      <c r="I70" s="214">
        <v>5761</v>
      </c>
      <c r="J70" s="213"/>
      <c r="K70" s="214"/>
      <c r="L70" s="213">
        <f>SUM(H70:K70)</f>
        <v>11574</v>
      </c>
      <c r="M70" s="218">
        <f>IF(ISERROR(F70/L70-1),"         /0",(F70/L70-1))</f>
        <v>0.9020217729393467</v>
      </c>
      <c r="N70" s="217">
        <v>63317</v>
      </c>
      <c r="O70" s="214">
        <v>62671</v>
      </c>
      <c r="P70" s="213">
        <v>2769</v>
      </c>
      <c r="Q70" s="214">
        <v>3185</v>
      </c>
      <c r="R70" s="213">
        <f>SUM(N70:Q70)</f>
        <v>131942</v>
      </c>
      <c r="S70" s="216">
        <f>R70/$R$9</f>
        <v>0.021301723178987785</v>
      </c>
      <c r="T70" s="215">
        <v>35227</v>
      </c>
      <c r="U70" s="214">
        <v>30669</v>
      </c>
      <c r="V70" s="213">
        <v>954</v>
      </c>
      <c r="W70" s="214">
        <v>1164</v>
      </c>
      <c r="X70" s="213">
        <f>SUM(T70:W70)</f>
        <v>68014</v>
      </c>
      <c r="Y70" s="212">
        <f>IF(ISERROR(R70/X70-1),"         /0",(R70/X70-1))</f>
        <v>0.9399241332666803</v>
      </c>
    </row>
    <row r="71" spans="1:25" s="204" customFormat="1" ht="19.5" customHeight="1">
      <c r="A71" s="219" t="s">
        <v>330</v>
      </c>
      <c r="B71" s="217">
        <v>5389</v>
      </c>
      <c r="C71" s="214">
        <v>5551</v>
      </c>
      <c r="D71" s="213">
        <v>0</v>
      </c>
      <c r="E71" s="214">
        <v>0</v>
      </c>
      <c r="F71" s="213">
        <f t="shared" si="16"/>
        <v>10940</v>
      </c>
      <c r="G71" s="216">
        <f t="shared" si="17"/>
        <v>0.01061977141281789</v>
      </c>
      <c r="H71" s="217">
        <v>3672</v>
      </c>
      <c r="I71" s="214">
        <v>3743</v>
      </c>
      <c r="J71" s="213"/>
      <c r="K71" s="214"/>
      <c r="L71" s="213">
        <f t="shared" si="18"/>
        <v>7415</v>
      </c>
      <c r="M71" s="218">
        <f t="shared" si="19"/>
        <v>0.4753877275792313</v>
      </c>
      <c r="N71" s="217">
        <v>34872</v>
      </c>
      <c r="O71" s="214">
        <v>37344</v>
      </c>
      <c r="P71" s="213">
        <v>368</v>
      </c>
      <c r="Q71" s="214">
        <v>337</v>
      </c>
      <c r="R71" s="213">
        <f t="shared" si="20"/>
        <v>72921</v>
      </c>
      <c r="S71" s="216">
        <f t="shared" si="21"/>
        <v>0.011772922617020875</v>
      </c>
      <c r="T71" s="215">
        <v>29528</v>
      </c>
      <c r="U71" s="214">
        <v>31380</v>
      </c>
      <c r="V71" s="213"/>
      <c r="W71" s="214"/>
      <c r="X71" s="213">
        <f t="shared" si="22"/>
        <v>60908</v>
      </c>
      <c r="Y71" s="212">
        <f t="shared" si="23"/>
        <v>0.1972318907204309</v>
      </c>
    </row>
    <row r="72" spans="1:25" s="204" customFormat="1" ht="19.5" customHeight="1">
      <c r="A72" s="219" t="s">
        <v>331</v>
      </c>
      <c r="B72" s="217">
        <v>3949</v>
      </c>
      <c r="C72" s="214">
        <v>4726</v>
      </c>
      <c r="D72" s="213">
        <v>0</v>
      </c>
      <c r="E72" s="214">
        <v>0</v>
      </c>
      <c r="F72" s="213">
        <f>SUM(B72:E72)</f>
        <v>8675</v>
      </c>
      <c r="G72" s="216">
        <f>F72/$F$9</f>
        <v>0.008421071024332285</v>
      </c>
      <c r="H72" s="217">
        <v>4786</v>
      </c>
      <c r="I72" s="214">
        <v>5549</v>
      </c>
      <c r="J72" s="213"/>
      <c r="K72" s="214"/>
      <c r="L72" s="213">
        <f>SUM(H72:K72)</f>
        <v>10335</v>
      </c>
      <c r="M72" s="218">
        <f>IF(ISERROR(F72/L72-1),"         /0",(F72/L72-1))</f>
        <v>-0.16061925495887763</v>
      </c>
      <c r="N72" s="217">
        <v>25639</v>
      </c>
      <c r="O72" s="214">
        <v>25450</v>
      </c>
      <c r="P72" s="213">
        <v>1</v>
      </c>
      <c r="Q72" s="214">
        <v>0</v>
      </c>
      <c r="R72" s="213">
        <f>SUM(N72:Q72)</f>
        <v>51090</v>
      </c>
      <c r="S72" s="216">
        <f>R72/$R$9</f>
        <v>0.00824835940954727</v>
      </c>
      <c r="T72" s="215">
        <v>32019</v>
      </c>
      <c r="U72" s="214">
        <v>30616</v>
      </c>
      <c r="V72" s="213"/>
      <c r="W72" s="214">
        <v>0</v>
      </c>
      <c r="X72" s="213">
        <f>SUM(T72:W72)</f>
        <v>62635</v>
      </c>
      <c r="Y72" s="212">
        <f>IF(ISERROR(R72/X72-1),"         /0",(R72/X72-1))</f>
        <v>-0.18432186477209223</v>
      </c>
    </row>
    <row r="73" spans="1:25" s="204" customFormat="1" ht="19.5" customHeight="1">
      <c r="A73" s="219" t="s">
        <v>332</v>
      </c>
      <c r="B73" s="217">
        <v>3831</v>
      </c>
      <c r="C73" s="214">
        <v>3771</v>
      </c>
      <c r="D73" s="213">
        <v>0</v>
      </c>
      <c r="E73" s="214">
        <v>0</v>
      </c>
      <c r="F73" s="213">
        <f>SUM(B73:E73)</f>
        <v>7602</v>
      </c>
      <c r="G73" s="216">
        <f>F73/$F$9</f>
        <v>0.007379479184665594</v>
      </c>
      <c r="H73" s="217">
        <v>3956</v>
      </c>
      <c r="I73" s="214">
        <v>4398</v>
      </c>
      <c r="J73" s="213"/>
      <c r="K73" s="214"/>
      <c r="L73" s="213">
        <f>SUM(H73:K73)</f>
        <v>8354</v>
      </c>
      <c r="M73" s="218">
        <f>IF(ISERROR(F73/L73-1),"         /0",(F73/L73-1))</f>
        <v>-0.09001675843907109</v>
      </c>
      <c r="N73" s="217">
        <v>29002</v>
      </c>
      <c r="O73" s="214">
        <v>25691</v>
      </c>
      <c r="P73" s="213">
        <v>5</v>
      </c>
      <c r="Q73" s="214">
        <v>5</v>
      </c>
      <c r="R73" s="213">
        <f>SUM(N73:Q73)</f>
        <v>54703</v>
      </c>
      <c r="S73" s="216">
        <f>R73/$R$9</f>
        <v>0.008831669696231441</v>
      </c>
      <c r="T73" s="215">
        <v>29183</v>
      </c>
      <c r="U73" s="214">
        <v>27238</v>
      </c>
      <c r="V73" s="213"/>
      <c r="W73" s="214">
        <v>0</v>
      </c>
      <c r="X73" s="213">
        <f>SUM(T73:W73)</f>
        <v>56421</v>
      </c>
      <c r="Y73" s="212">
        <f>IF(ISERROR(R73/X73-1),"         /0",(R73/X73-1))</f>
        <v>-0.030449655270200826</v>
      </c>
    </row>
    <row r="74" spans="1:25" s="204" customFormat="1" ht="19.5" customHeight="1">
      <c r="A74" s="219" t="s">
        <v>333</v>
      </c>
      <c r="B74" s="217">
        <v>3221</v>
      </c>
      <c r="C74" s="214">
        <v>3800</v>
      </c>
      <c r="D74" s="213">
        <v>0</v>
      </c>
      <c r="E74" s="214">
        <v>0</v>
      </c>
      <c r="F74" s="213">
        <f>SUM(B74:E74)</f>
        <v>7021</v>
      </c>
      <c r="G74" s="216">
        <f>F74/$F$9</f>
        <v>0.006815485839981207</v>
      </c>
      <c r="H74" s="217">
        <v>3597</v>
      </c>
      <c r="I74" s="214">
        <v>4245</v>
      </c>
      <c r="J74" s="213">
        <v>91</v>
      </c>
      <c r="K74" s="214">
        <v>196</v>
      </c>
      <c r="L74" s="213">
        <f>SUM(H74:K74)</f>
        <v>8129</v>
      </c>
      <c r="M74" s="218">
        <f>IF(ISERROR(F74/L74-1),"         /0",(F74/L74-1))</f>
        <v>-0.13630212818304832</v>
      </c>
      <c r="N74" s="217">
        <v>23018</v>
      </c>
      <c r="O74" s="214">
        <v>20907</v>
      </c>
      <c r="P74" s="213">
        <v>831</v>
      </c>
      <c r="Q74" s="214">
        <v>695</v>
      </c>
      <c r="R74" s="213">
        <f>SUM(N74:Q74)</f>
        <v>45451</v>
      </c>
      <c r="S74" s="216">
        <f>R74/$R$9</f>
        <v>0.007337956224766745</v>
      </c>
      <c r="T74" s="215">
        <v>24548</v>
      </c>
      <c r="U74" s="214">
        <v>21966</v>
      </c>
      <c r="V74" s="213">
        <v>716</v>
      </c>
      <c r="W74" s="214">
        <v>645</v>
      </c>
      <c r="X74" s="213">
        <f>SUM(T74:W74)</f>
        <v>47875</v>
      </c>
      <c r="Y74" s="212">
        <f>IF(ISERROR(R74/X74-1),"         /0",(R74/X74-1))</f>
        <v>-0.05063185378590074</v>
      </c>
    </row>
    <row r="75" spans="1:25" s="204" customFormat="1" ht="19.5" customHeight="1">
      <c r="A75" s="219" t="s">
        <v>334</v>
      </c>
      <c r="B75" s="217">
        <v>2687</v>
      </c>
      <c r="C75" s="214">
        <v>3456</v>
      </c>
      <c r="D75" s="213">
        <v>0</v>
      </c>
      <c r="E75" s="214">
        <v>0</v>
      </c>
      <c r="F75" s="213">
        <f>SUM(B75:E75)</f>
        <v>6143</v>
      </c>
      <c r="G75" s="216">
        <f>F75/$F$9</f>
        <v>0.005963186086740429</v>
      </c>
      <c r="H75" s="217">
        <v>1118</v>
      </c>
      <c r="I75" s="214">
        <v>1319</v>
      </c>
      <c r="J75" s="213"/>
      <c r="K75" s="214"/>
      <c r="L75" s="213">
        <f>SUM(H75:K75)</f>
        <v>2437</v>
      </c>
      <c r="M75" s="218">
        <f>IF(ISERROR(F75/L75-1),"         /0",(F75/L75-1))</f>
        <v>1.5207221994255233</v>
      </c>
      <c r="N75" s="217">
        <v>15691</v>
      </c>
      <c r="O75" s="214">
        <v>15733</v>
      </c>
      <c r="P75" s="213">
        <v>5</v>
      </c>
      <c r="Q75" s="214">
        <v>8</v>
      </c>
      <c r="R75" s="213">
        <f>SUM(N75:Q75)</f>
        <v>31437</v>
      </c>
      <c r="S75" s="216">
        <f>R75/$R$9</f>
        <v>0.00507542913990874</v>
      </c>
      <c r="T75" s="215">
        <v>8147</v>
      </c>
      <c r="U75" s="214">
        <v>7615</v>
      </c>
      <c r="V75" s="213"/>
      <c r="W75" s="214">
        <v>0</v>
      </c>
      <c r="X75" s="213">
        <f>SUM(T75:W75)</f>
        <v>15762</v>
      </c>
      <c r="Y75" s="212">
        <f>IF(ISERROR(R75/X75-1),"         /0",(R75/X75-1))</f>
        <v>0.9944803958888466</v>
      </c>
    </row>
    <row r="76" spans="1:25" s="204" customFormat="1" ht="19.5" customHeight="1">
      <c r="A76" s="219" t="s">
        <v>335</v>
      </c>
      <c r="B76" s="217">
        <v>1920</v>
      </c>
      <c r="C76" s="214">
        <v>2861</v>
      </c>
      <c r="D76" s="213">
        <v>0</v>
      </c>
      <c r="E76" s="214">
        <v>0</v>
      </c>
      <c r="F76" s="213">
        <f>SUM(B76:E76)</f>
        <v>4781</v>
      </c>
      <c r="G76" s="216">
        <f>F76/$F$9</f>
        <v>0.004641053667704052</v>
      </c>
      <c r="H76" s="217">
        <v>1480</v>
      </c>
      <c r="I76" s="214">
        <v>2179</v>
      </c>
      <c r="J76" s="213"/>
      <c r="K76" s="214"/>
      <c r="L76" s="213">
        <f>SUM(H76:K76)</f>
        <v>3659</v>
      </c>
      <c r="M76" s="218">
        <f>IF(ISERROR(F76/L76-1),"         /0",(F76/L76-1))</f>
        <v>0.3066411587865536</v>
      </c>
      <c r="N76" s="217">
        <v>11275</v>
      </c>
      <c r="O76" s="214">
        <v>16964</v>
      </c>
      <c r="P76" s="213"/>
      <c r="Q76" s="214"/>
      <c r="R76" s="213">
        <f>SUM(N76:Q76)</f>
        <v>28239</v>
      </c>
      <c r="S76" s="216">
        <f>R76/$R$9</f>
        <v>0.004559119619616468</v>
      </c>
      <c r="T76" s="215">
        <v>9882</v>
      </c>
      <c r="U76" s="214">
        <v>14143</v>
      </c>
      <c r="V76" s="213">
        <v>20</v>
      </c>
      <c r="W76" s="214"/>
      <c r="X76" s="213">
        <f>SUM(T76:W76)</f>
        <v>24045</v>
      </c>
      <c r="Y76" s="212">
        <f>IF(ISERROR(R76/X76-1),"         /0",(R76/X76-1))</f>
        <v>0.17442295695570809</v>
      </c>
    </row>
    <row r="77" spans="1:25" s="204" customFormat="1" ht="19.5" customHeight="1">
      <c r="A77" s="219" t="s">
        <v>336</v>
      </c>
      <c r="B77" s="217">
        <v>2084</v>
      </c>
      <c r="C77" s="214">
        <v>2377</v>
      </c>
      <c r="D77" s="213">
        <v>0</v>
      </c>
      <c r="E77" s="214">
        <v>0</v>
      </c>
      <c r="F77" s="213">
        <f>SUM(B77:E77)</f>
        <v>4461</v>
      </c>
      <c r="G77" s="216">
        <f>F77/$F$9</f>
        <v>0.004330420500235887</v>
      </c>
      <c r="H77" s="217">
        <v>2192</v>
      </c>
      <c r="I77" s="214">
        <v>2719</v>
      </c>
      <c r="J77" s="213"/>
      <c r="K77" s="214">
        <v>8</v>
      </c>
      <c r="L77" s="213">
        <f>SUM(H77:K77)</f>
        <v>4919</v>
      </c>
      <c r="M77" s="218">
        <f>IF(ISERROR(F77/L77-1),"         /0",(F77/L77-1))</f>
        <v>-0.09310835535677986</v>
      </c>
      <c r="N77" s="217">
        <v>12857</v>
      </c>
      <c r="O77" s="214">
        <v>14197</v>
      </c>
      <c r="P77" s="213">
        <v>152</v>
      </c>
      <c r="Q77" s="214">
        <v>150</v>
      </c>
      <c r="R77" s="213">
        <f>SUM(N77:Q77)</f>
        <v>27356</v>
      </c>
      <c r="S77" s="216">
        <f>R77/$R$9</f>
        <v>0.00441656136245009</v>
      </c>
      <c r="T77" s="215">
        <v>11416</v>
      </c>
      <c r="U77" s="214">
        <v>12234</v>
      </c>
      <c r="V77" s="213">
        <v>209</v>
      </c>
      <c r="W77" s="214">
        <v>316</v>
      </c>
      <c r="X77" s="213">
        <f>SUM(T77:W77)</f>
        <v>24175</v>
      </c>
      <c r="Y77" s="212">
        <f>IF(ISERROR(R77/X77-1),"         /0",(R77/X77-1))</f>
        <v>0.13158221302998974</v>
      </c>
    </row>
    <row r="78" spans="1:25" s="204" customFormat="1" ht="19.5" customHeight="1">
      <c r="A78" s="219" t="s">
        <v>337</v>
      </c>
      <c r="B78" s="217">
        <v>1876</v>
      </c>
      <c r="C78" s="214">
        <v>2445</v>
      </c>
      <c r="D78" s="213">
        <v>0</v>
      </c>
      <c r="E78" s="214">
        <v>0</v>
      </c>
      <c r="F78" s="213">
        <f>SUM(B78:E78)</f>
        <v>4321</v>
      </c>
      <c r="G78" s="216">
        <f>F78/$F$9</f>
        <v>0.004194518489468565</v>
      </c>
      <c r="H78" s="217">
        <v>1820</v>
      </c>
      <c r="I78" s="214">
        <v>2149</v>
      </c>
      <c r="J78" s="213"/>
      <c r="K78" s="214"/>
      <c r="L78" s="213">
        <f>SUM(H78:K78)</f>
        <v>3969</v>
      </c>
      <c r="M78" s="218">
        <f>IF(ISERROR(F78/L78-1),"         /0",(F78/L78-1))</f>
        <v>0.08868732678256497</v>
      </c>
      <c r="N78" s="217">
        <v>11691</v>
      </c>
      <c r="O78" s="214">
        <v>11924</v>
      </c>
      <c r="P78" s="213"/>
      <c r="Q78" s="214"/>
      <c r="R78" s="213">
        <f>SUM(N78:Q78)</f>
        <v>23615</v>
      </c>
      <c r="S78" s="216">
        <f>R78/$R$9</f>
        <v>0.00381258577914384</v>
      </c>
      <c r="T78" s="215">
        <v>11462</v>
      </c>
      <c r="U78" s="214">
        <v>11074</v>
      </c>
      <c r="V78" s="213"/>
      <c r="W78" s="214"/>
      <c r="X78" s="213">
        <f>SUM(T78:W78)</f>
        <v>22536</v>
      </c>
      <c r="Y78" s="212">
        <f>IF(ISERROR(R78/X78-1),"         /0",(R78/X78-1))</f>
        <v>0.0478789492367766</v>
      </c>
    </row>
    <row r="79" spans="1:25" s="204" customFormat="1" ht="19.5" customHeight="1">
      <c r="A79" s="219" t="s">
        <v>338</v>
      </c>
      <c r="B79" s="217">
        <v>1933</v>
      </c>
      <c r="C79" s="214">
        <v>2286</v>
      </c>
      <c r="D79" s="213">
        <v>0</v>
      </c>
      <c r="E79" s="214">
        <v>0</v>
      </c>
      <c r="F79" s="213">
        <f t="shared" si="16"/>
        <v>4219</v>
      </c>
      <c r="G79" s="216">
        <f t="shared" si="17"/>
        <v>0.004095504167338088</v>
      </c>
      <c r="H79" s="217">
        <v>1964</v>
      </c>
      <c r="I79" s="214">
        <v>1867</v>
      </c>
      <c r="J79" s="213">
        <v>6</v>
      </c>
      <c r="K79" s="214"/>
      <c r="L79" s="213">
        <f t="shared" si="18"/>
        <v>3837</v>
      </c>
      <c r="M79" s="218">
        <f t="shared" si="19"/>
        <v>0.0995569455303622</v>
      </c>
      <c r="N79" s="217">
        <v>11984</v>
      </c>
      <c r="O79" s="214">
        <v>12253</v>
      </c>
      <c r="P79" s="213"/>
      <c r="Q79" s="214">
        <v>3</v>
      </c>
      <c r="R79" s="213">
        <f t="shared" si="20"/>
        <v>24240</v>
      </c>
      <c r="S79" s="216">
        <f t="shared" si="21"/>
        <v>0.003913490547806338</v>
      </c>
      <c r="T79" s="215">
        <v>11647</v>
      </c>
      <c r="U79" s="214">
        <v>12019</v>
      </c>
      <c r="V79" s="213">
        <v>73</v>
      </c>
      <c r="W79" s="214">
        <v>32</v>
      </c>
      <c r="X79" s="213">
        <f t="shared" si="22"/>
        <v>23771</v>
      </c>
      <c r="Y79" s="212">
        <f t="shared" si="23"/>
        <v>0.019729923015439077</v>
      </c>
    </row>
    <row r="80" spans="1:25" s="204" customFormat="1" ht="19.5" customHeight="1">
      <c r="A80" s="219" t="s">
        <v>339</v>
      </c>
      <c r="B80" s="217">
        <v>2221</v>
      </c>
      <c r="C80" s="214">
        <v>1974</v>
      </c>
      <c r="D80" s="213">
        <v>0</v>
      </c>
      <c r="E80" s="214">
        <v>0</v>
      </c>
      <c r="F80" s="213">
        <f t="shared" si="16"/>
        <v>4195</v>
      </c>
      <c r="G80" s="216">
        <f t="shared" si="17"/>
        <v>0.004072206679777975</v>
      </c>
      <c r="H80" s="217">
        <v>2788</v>
      </c>
      <c r="I80" s="214">
        <v>2460</v>
      </c>
      <c r="J80" s="213"/>
      <c r="K80" s="214"/>
      <c r="L80" s="213">
        <f t="shared" si="18"/>
        <v>5248</v>
      </c>
      <c r="M80" s="218">
        <f t="shared" si="19"/>
        <v>-0.20064786585365857</v>
      </c>
      <c r="N80" s="217">
        <v>23214</v>
      </c>
      <c r="O80" s="214">
        <v>19139</v>
      </c>
      <c r="P80" s="213"/>
      <c r="Q80" s="214"/>
      <c r="R80" s="213">
        <f t="shared" si="20"/>
        <v>42353</v>
      </c>
      <c r="S80" s="216">
        <f t="shared" si="21"/>
        <v>0.006837791467460472</v>
      </c>
      <c r="T80" s="215">
        <v>22471</v>
      </c>
      <c r="U80" s="214">
        <v>18286</v>
      </c>
      <c r="V80" s="213"/>
      <c r="W80" s="214"/>
      <c r="X80" s="213">
        <f t="shared" si="22"/>
        <v>40757</v>
      </c>
      <c r="Y80" s="212">
        <f t="shared" si="23"/>
        <v>0.03915891748656675</v>
      </c>
    </row>
    <row r="81" spans="1:25" s="204" customFormat="1" ht="19.5" customHeight="1">
      <c r="A81" s="219" t="s">
        <v>340</v>
      </c>
      <c r="B81" s="217">
        <v>1187</v>
      </c>
      <c r="C81" s="214">
        <v>1535</v>
      </c>
      <c r="D81" s="213">
        <v>0</v>
      </c>
      <c r="E81" s="214">
        <v>0</v>
      </c>
      <c r="F81" s="213">
        <f t="shared" si="16"/>
        <v>2722</v>
      </c>
      <c r="G81" s="216">
        <f t="shared" si="17"/>
        <v>0.002642323380776078</v>
      </c>
      <c r="H81" s="217">
        <v>1466</v>
      </c>
      <c r="I81" s="214">
        <v>1479</v>
      </c>
      <c r="J81" s="213"/>
      <c r="K81" s="214"/>
      <c r="L81" s="213">
        <f t="shared" si="18"/>
        <v>2945</v>
      </c>
      <c r="M81" s="218">
        <f t="shared" si="19"/>
        <v>-0.07572156196943969</v>
      </c>
      <c r="N81" s="217">
        <v>9444</v>
      </c>
      <c r="O81" s="214">
        <v>9148</v>
      </c>
      <c r="P81" s="213"/>
      <c r="Q81" s="214"/>
      <c r="R81" s="213">
        <f t="shared" si="20"/>
        <v>18592</v>
      </c>
      <c r="S81" s="216">
        <f t="shared" si="21"/>
        <v>0.003001634334357073</v>
      </c>
      <c r="T81" s="215">
        <v>8039</v>
      </c>
      <c r="U81" s="214">
        <v>7646</v>
      </c>
      <c r="V81" s="213"/>
      <c r="W81" s="214"/>
      <c r="X81" s="213">
        <f t="shared" si="22"/>
        <v>15685</v>
      </c>
      <c r="Y81" s="212">
        <f t="shared" si="23"/>
        <v>0.18533630857507166</v>
      </c>
    </row>
    <row r="82" spans="1:25" s="204" customFormat="1" ht="19.5" customHeight="1">
      <c r="A82" s="219" t="s">
        <v>341</v>
      </c>
      <c r="B82" s="217">
        <v>244</v>
      </c>
      <c r="C82" s="214">
        <v>309</v>
      </c>
      <c r="D82" s="213">
        <v>0</v>
      </c>
      <c r="E82" s="214">
        <v>0</v>
      </c>
      <c r="F82" s="213">
        <f t="shared" si="16"/>
        <v>553</v>
      </c>
      <c r="G82" s="216">
        <f t="shared" si="17"/>
        <v>0.0005368129425309226</v>
      </c>
      <c r="H82" s="217">
        <v>142</v>
      </c>
      <c r="I82" s="214">
        <v>160</v>
      </c>
      <c r="J82" s="213"/>
      <c r="K82" s="214">
        <v>4</v>
      </c>
      <c r="L82" s="213">
        <f t="shared" si="18"/>
        <v>306</v>
      </c>
      <c r="M82" s="218">
        <f t="shared" si="19"/>
        <v>0.8071895424836601</v>
      </c>
      <c r="N82" s="217">
        <v>1705</v>
      </c>
      <c r="O82" s="214">
        <v>1514</v>
      </c>
      <c r="P82" s="213">
        <v>16</v>
      </c>
      <c r="Q82" s="214">
        <v>13</v>
      </c>
      <c r="R82" s="213">
        <f t="shared" si="20"/>
        <v>3248</v>
      </c>
      <c r="S82" s="216">
        <f t="shared" si="21"/>
        <v>0.0005243819017852718</v>
      </c>
      <c r="T82" s="215">
        <v>1252</v>
      </c>
      <c r="U82" s="214">
        <v>1176</v>
      </c>
      <c r="V82" s="213"/>
      <c r="W82" s="214">
        <v>9</v>
      </c>
      <c r="X82" s="213">
        <f t="shared" si="22"/>
        <v>2437</v>
      </c>
      <c r="Y82" s="212">
        <f t="shared" si="23"/>
        <v>0.3327862125564218</v>
      </c>
    </row>
    <row r="83" spans="1:25" s="204" customFormat="1" ht="19.5" customHeight="1" thickBot="1">
      <c r="A83" s="219" t="s">
        <v>275</v>
      </c>
      <c r="B83" s="217">
        <v>23047</v>
      </c>
      <c r="C83" s="214">
        <v>25316</v>
      </c>
      <c r="D83" s="213">
        <v>8</v>
      </c>
      <c r="E83" s="214">
        <v>7</v>
      </c>
      <c r="F83" s="213">
        <f t="shared" si="16"/>
        <v>48378</v>
      </c>
      <c r="G83" s="216">
        <f t="shared" si="17"/>
        <v>0.046961910549296514</v>
      </c>
      <c r="H83" s="217">
        <v>12226</v>
      </c>
      <c r="I83" s="214">
        <v>10645</v>
      </c>
      <c r="J83" s="213">
        <v>66</v>
      </c>
      <c r="K83" s="214">
        <v>136</v>
      </c>
      <c r="L83" s="213">
        <f t="shared" si="18"/>
        <v>23073</v>
      </c>
      <c r="M83" s="218">
        <f t="shared" si="19"/>
        <v>1.0967364451956834</v>
      </c>
      <c r="N83" s="217">
        <v>142009</v>
      </c>
      <c r="O83" s="214">
        <v>133203</v>
      </c>
      <c r="P83" s="213">
        <v>1001</v>
      </c>
      <c r="Q83" s="214">
        <v>1218</v>
      </c>
      <c r="R83" s="213">
        <f t="shared" si="20"/>
        <v>277431</v>
      </c>
      <c r="S83" s="216">
        <f t="shared" si="21"/>
        <v>0.044790577399688954</v>
      </c>
      <c r="T83" s="215">
        <v>75549</v>
      </c>
      <c r="U83" s="214">
        <v>58609</v>
      </c>
      <c r="V83" s="213">
        <v>3489</v>
      </c>
      <c r="W83" s="214">
        <v>3381</v>
      </c>
      <c r="X83" s="213">
        <f t="shared" si="22"/>
        <v>141028</v>
      </c>
      <c r="Y83" s="212">
        <f t="shared" si="23"/>
        <v>0.9672050940238819</v>
      </c>
    </row>
    <row r="84" spans="1:25" s="220" customFormat="1" ht="19.5" customHeight="1">
      <c r="A84" s="227" t="s">
        <v>57</v>
      </c>
      <c r="B84" s="224">
        <f>SUM(B85:B91)</f>
        <v>10974</v>
      </c>
      <c r="C84" s="223">
        <f>SUM(C85:C91)</f>
        <v>13052</v>
      </c>
      <c r="D84" s="222">
        <f>SUM(D85:D91)</f>
        <v>31</v>
      </c>
      <c r="E84" s="223">
        <f>SUM(E85:E91)</f>
        <v>39</v>
      </c>
      <c r="F84" s="222">
        <f t="shared" si="16"/>
        <v>24096</v>
      </c>
      <c r="G84" s="225">
        <f t="shared" si="17"/>
        <v>0.02339067751035282</v>
      </c>
      <c r="H84" s="224">
        <f>SUM(H85:H91)</f>
        <v>9203</v>
      </c>
      <c r="I84" s="223">
        <f>SUM(I85:I91)</f>
        <v>11409</v>
      </c>
      <c r="J84" s="222">
        <f>SUM(J85:J91)</f>
        <v>0</v>
      </c>
      <c r="K84" s="223">
        <f>SUM(K85:K91)</f>
        <v>2</v>
      </c>
      <c r="L84" s="222">
        <f t="shared" si="18"/>
        <v>20614</v>
      </c>
      <c r="M84" s="226">
        <f t="shared" si="19"/>
        <v>0.1689143300669449</v>
      </c>
      <c r="N84" s="224">
        <f>SUM(N85:N91)</f>
        <v>73500</v>
      </c>
      <c r="O84" s="223">
        <f>SUM(O85:O91)</f>
        <v>75179</v>
      </c>
      <c r="P84" s="222">
        <f>SUM(P85:P91)</f>
        <v>257</v>
      </c>
      <c r="Q84" s="223">
        <f>SUM(Q85:Q91)</f>
        <v>379</v>
      </c>
      <c r="R84" s="222">
        <f t="shared" si="20"/>
        <v>149315</v>
      </c>
      <c r="S84" s="225">
        <f t="shared" si="21"/>
        <v>0.02410655285254552</v>
      </c>
      <c r="T84" s="224">
        <f>SUM(T85:T91)</f>
        <v>55954</v>
      </c>
      <c r="U84" s="223">
        <f>SUM(U85:U91)</f>
        <v>59115</v>
      </c>
      <c r="V84" s="222">
        <f>SUM(V85:V91)</f>
        <v>1023</v>
      </c>
      <c r="W84" s="223">
        <f>SUM(W85:W91)</f>
        <v>788</v>
      </c>
      <c r="X84" s="222">
        <f t="shared" si="22"/>
        <v>116880</v>
      </c>
      <c r="Y84" s="221">
        <f t="shared" si="23"/>
        <v>0.27750684462696773</v>
      </c>
    </row>
    <row r="85" spans="1:25" ht="19.5" customHeight="1">
      <c r="A85" s="219" t="s">
        <v>342</v>
      </c>
      <c r="B85" s="217">
        <v>3970</v>
      </c>
      <c r="C85" s="214">
        <v>4448</v>
      </c>
      <c r="D85" s="213">
        <v>0</v>
      </c>
      <c r="E85" s="214">
        <v>0</v>
      </c>
      <c r="F85" s="213">
        <f t="shared" si="16"/>
        <v>8418</v>
      </c>
      <c r="G85" s="216">
        <f t="shared" si="17"/>
        <v>0.008171593761709414</v>
      </c>
      <c r="H85" s="217">
        <v>1634</v>
      </c>
      <c r="I85" s="214">
        <v>2630</v>
      </c>
      <c r="J85" s="213"/>
      <c r="K85" s="214"/>
      <c r="L85" s="213">
        <f t="shared" si="18"/>
        <v>4264</v>
      </c>
      <c r="M85" s="218">
        <f t="shared" si="19"/>
        <v>0.974202626641651</v>
      </c>
      <c r="N85" s="217">
        <v>25102</v>
      </c>
      <c r="O85" s="214">
        <v>25199</v>
      </c>
      <c r="P85" s="213">
        <v>27</v>
      </c>
      <c r="Q85" s="214">
        <v>7</v>
      </c>
      <c r="R85" s="213">
        <f t="shared" si="20"/>
        <v>50335</v>
      </c>
      <c r="S85" s="216">
        <f t="shared" si="21"/>
        <v>0.008126466449002973</v>
      </c>
      <c r="T85" s="215">
        <v>11405</v>
      </c>
      <c r="U85" s="214">
        <v>13777</v>
      </c>
      <c r="V85" s="213">
        <v>7</v>
      </c>
      <c r="W85" s="214">
        <v>10</v>
      </c>
      <c r="X85" s="213">
        <f t="shared" si="22"/>
        <v>25199</v>
      </c>
      <c r="Y85" s="212">
        <f t="shared" si="23"/>
        <v>0.9974999007897138</v>
      </c>
    </row>
    <row r="86" spans="1:25" ht="19.5" customHeight="1">
      <c r="A86" s="219" t="s">
        <v>343</v>
      </c>
      <c r="B86" s="217">
        <v>2014</v>
      </c>
      <c r="C86" s="214">
        <v>2397</v>
      </c>
      <c r="D86" s="213">
        <v>9</v>
      </c>
      <c r="E86" s="214">
        <v>4</v>
      </c>
      <c r="F86" s="213">
        <f>SUM(B86:E86)</f>
        <v>4424</v>
      </c>
      <c r="G86" s="216">
        <f>F86/$F$9</f>
        <v>0.0042945035402473805</v>
      </c>
      <c r="H86" s="217">
        <v>1930</v>
      </c>
      <c r="I86" s="214">
        <v>2371</v>
      </c>
      <c r="J86" s="213"/>
      <c r="K86" s="214"/>
      <c r="L86" s="213">
        <f>SUM(H86:K86)</f>
        <v>4301</v>
      </c>
      <c r="M86" s="218">
        <f>IF(ISERROR(F86/L86-1),"         /0",(F86/L86-1))</f>
        <v>0.028598000465008155</v>
      </c>
      <c r="N86" s="217">
        <v>15118</v>
      </c>
      <c r="O86" s="214">
        <v>15520</v>
      </c>
      <c r="P86" s="213">
        <v>143</v>
      </c>
      <c r="Q86" s="214">
        <v>245</v>
      </c>
      <c r="R86" s="213">
        <f>SUM(N86:Q86)</f>
        <v>31026</v>
      </c>
      <c r="S86" s="216">
        <f>R86/$R$9</f>
        <v>0.005009074164036281</v>
      </c>
      <c r="T86" s="215">
        <v>13616</v>
      </c>
      <c r="U86" s="214">
        <v>13829</v>
      </c>
      <c r="V86" s="213">
        <v>714</v>
      </c>
      <c r="W86" s="214">
        <v>495</v>
      </c>
      <c r="X86" s="213">
        <f>SUM(T86:W86)</f>
        <v>28654</v>
      </c>
      <c r="Y86" s="212">
        <f>IF(ISERROR(R86/X86-1),"         /0",(R86/X86-1))</f>
        <v>0.08278076359321562</v>
      </c>
    </row>
    <row r="87" spans="1:25" ht="19.5" customHeight="1">
      <c r="A87" s="219" t="s">
        <v>344</v>
      </c>
      <c r="B87" s="217">
        <v>1597</v>
      </c>
      <c r="C87" s="214">
        <v>1772</v>
      </c>
      <c r="D87" s="213">
        <v>0</v>
      </c>
      <c r="E87" s="214">
        <v>0</v>
      </c>
      <c r="F87" s="213">
        <f>SUM(B87:E87)</f>
        <v>3369</v>
      </c>
      <c r="G87" s="216">
        <f>F87/$F$9</f>
        <v>0.0032703848162507743</v>
      </c>
      <c r="H87" s="217">
        <v>1180</v>
      </c>
      <c r="I87" s="214">
        <v>1549</v>
      </c>
      <c r="J87" s="213">
        <v>0</v>
      </c>
      <c r="K87" s="214">
        <v>2</v>
      </c>
      <c r="L87" s="213">
        <f>SUM(H87:K87)</f>
        <v>2731</v>
      </c>
      <c r="M87" s="218">
        <f>IF(ISERROR(F87/L87-1),"         /0",(F87/L87-1))</f>
        <v>0.2336140607835957</v>
      </c>
      <c r="N87" s="217">
        <v>15034</v>
      </c>
      <c r="O87" s="214">
        <v>15533</v>
      </c>
      <c r="P87" s="213">
        <v>0</v>
      </c>
      <c r="Q87" s="214">
        <v>15</v>
      </c>
      <c r="R87" s="213">
        <f>SUM(N87:Q87)</f>
        <v>30582</v>
      </c>
      <c r="S87" s="216">
        <f>R87/$R$9</f>
        <v>0.004937391416378442</v>
      </c>
      <c r="T87" s="215">
        <v>7497</v>
      </c>
      <c r="U87" s="214">
        <v>8083</v>
      </c>
      <c r="V87" s="213">
        <v>277</v>
      </c>
      <c r="W87" s="214">
        <v>266</v>
      </c>
      <c r="X87" s="213">
        <f>SUM(T87:W87)</f>
        <v>16123</v>
      </c>
      <c r="Y87" s="212">
        <f>IF(ISERROR(R87/X87-1),"         /0",(R87/X87-1))</f>
        <v>0.8967934007318736</v>
      </c>
    </row>
    <row r="88" spans="1:25" ht="19.5" customHeight="1">
      <c r="A88" s="219" t="s">
        <v>345</v>
      </c>
      <c r="B88" s="217">
        <v>968</v>
      </c>
      <c r="C88" s="214">
        <v>1316</v>
      </c>
      <c r="D88" s="213">
        <v>0</v>
      </c>
      <c r="E88" s="214">
        <v>0</v>
      </c>
      <c r="F88" s="213">
        <f>SUM(B88:E88)</f>
        <v>2284</v>
      </c>
      <c r="G88" s="216">
        <f>F88/$F$9</f>
        <v>0.0022171442328040272</v>
      </c>
      <c r="H88" s="217">
        <v>573</v>
      </c>
      <c r="I88" s="214">
        <v>957</v>
      </c>
      <c r="J88" s="213"/>
      <c r="K88" s="214"/>
      <c r="L88" s="213">
        <f>SUM(H88:K88)</f>
        <v>1530</v>
      </c>
      <c r="M88" s="218">
        <f>IF(ISERROR(F88/L88-1),"         /0",(F88/L88-1))</f>
        <v>0.4928104575163399</v>
      </c>
      <c r="N88" s="217">
        <v>4101</v>
      </c>
      <c r="O88" s="214">
        <v>5582</v>
      </c>
      <c r="P88" s="213"/>
      <c r="Q88" s="214"/>
      <c r="R88" s="213">
        <f>SUM(N88:Q88)</f>
        <v>9683</v>
      </c>
      <c r="S88" s="216">
        <f>R88/$R$9</f>
        <v>0.0015632973999343553</v>
      </c>
      <c r="T88" s="215">
        <v>3944</v>
      </c>
      <c r="U88" s="214">
        <v>5725</v>
      </c>
      <c r="V88" s="213"/>
      <c r="W88" s="214"/>
      <c r="X88" s="213">
        <f>SUM(T88:W88)</f>
        <v>9669</v>
      </c>
      <c r="Y88" s="212">
        <f>IF(ISERROR(R88/X88-1),"         /0",(R88/X88-1))</f>
        <v>0.0014479263626021588</v>
      </c>
    </row>
    <row r="89" spans="1:25" ht="19.5" customHeight="1">
      <c r="A89" s="219" t="s">
        <v>346</v>
      </c>
      <c r="B89" s="217">
        <v>363</v>
      </c>
      <c r="C89" s="214">
        <v>618</v>
      </c>
      <c r="D89" s="213">
        <v>0</v>
      </c>
      <c r="E89" s="214">
        <v>0</v>
      </c>
      <c r="F89" s="213">
        <f>SUM(B89:E89)</f>
        <v>981</v>
      </c>
      <c r="G89" s="216">
        <f>F89/$F$9</f>
        <v>0.0009522848040195932</v>
      </c>
      <c r="H89" s="217">
        <v>475</v>
      </c>
      <c r="I89" s="214">
        <v>498</v>
      </c>
      <c r="J89" s="213"/>
      <c r="K89" s="214"/>
      <c r="L89" s="213">
        <f>SUM(H89:K89)</f>
        <v>973</v>
      </c>
      <c r="M89" s="218">
        <f>IF(ISERROR(F89/L89-1),"         /0",(F89/L89-1))</f>
        <v>0.008221993833504637</v>
      </c>
      <c r="N89" s="217">
        <v>1642</v>
      </c>
      <c r="O89" s="214">
        <v>1466</v>
      </c>
      <c r="P89" s="213">
        <v>0</v>
      </c>
      <c r="Q89" s="214">
        <v>0</v>
      </c>
      <c r="R89" s="213">
        <f>SUM(N89:Q89)</f>
        <v>3108</v>
      </c>
      <c r="S89" s="216">
        <f>R89/$R$9</f>
        <v>0.0005017792336048721</v>
      </c>
      <c r="T89" s="215">
        <v>2676</v>
      </c>
      <c r="U89" s="214">
        <v>2400</v>
      </c>
      <c r="V89" s="213"/>
      <c r="W89" s="214"/>
      <c r="X89" s="213">
        <f>SUM(T89:W89)</f>
        <v>5076</v>
      </c>
      <c r="Y89" s="212">
        <f>IF(ISERROR(R89/X89-1),"         /0",(R89/X89-1))</f>
        <v>-0.3877068557919622</v>
      </c>
    </row>
    <row r="90" spans="1:25" ht="19.5" customHeight="1">
      <c r="A90" s="219" t="s">
        <v>347</v>
      </c>
      <c r="B90" s="217">
        <v>254</v>
      </c>
      <c r="C90" s="214">
        <v>360</v>
      </c>
      <c r="D90" s="213">
        <v>0</v>
      </c>
      <c r="E90" s="214">
        <v>0</v>
      </c>
      <c r="F90" s="213">
        <f>SUM(B90:E90)</f>
        <v>614</v>
      </c>
      <c r="G90" s="216">
        <f>F90/$F$9</f>
        <v>0.0005960273900795415</v>
      </c>
      <c r="H90" s="217">
        <v>715</v>
      </c>
      <c r="I90" s="214">
        <v>754</v>
      </c>
      <c r="J90" s="213"/>
      <c r="K90" s="214"/>
      <c r="L90" s="213">
        <f>SUM(H90:K90)</f>
        <v>1469</v>
      </c>
      <c r="M90" s="218">
        <f>IF(ISERROR(F90/L90-1),"         /0",(F90/L90-1))</f>
        <v>-0.5820285908781484</v>
      </c>
      <c r="N90" s="217">
        <v>1446</v>
      </c>
      <c r="O90" s="214">
        <v>1763</v>
      </c>
      <c r="P90" s="213"/>
      <c r="Q90" s="214"/>
      <c r="R90" s="213">
        <f>SUM(N90:Q90)</f>
        <v>3209</v>
      </c>
      <c r="S90" s="216">
        <f>R90/$R$9</f>
        <v>0.0005180854442207319</v>
      </c>
      <c r="T90" s="215">
        <v>3256</v>
      </c>
      <c r="U90" s="214">
        <v>3233</v>
      </c>
      <c r="V90" s="213"/>
      <c r="W90" s="214"/>
      <c r="X90" s="213">
        <f>SUM(T90:W90)</f>
        <v>6489</v>
      </c>
      <c r="Y90" s="212">
        <f>IF(ISERROR(R90/X90-1),"         /0",(R90/X90-1))</f>
        <v>-0.5054707967329326</v>
      </c>
    </row>
    <row r="91" spans="1:25" ht="19.5" customHeight="1" thickBot="1">
      <c r="A91" s="219" t="s">
        <v>275</v>
      </c>
      <c r="B91" s="217">
        <v>1808</v>
      </c>
      <c r="C91" s="214">
        <v>2141</v>
      </c>
      <c r="D91" s="213">
        <v>22</v>
      </c>
      <c r="E91" s="214">
        <v>35</v>
      </c>
      <c r="F91" s="213">
        <f t="shared" si="16"/>
        <v>4006</v>
      </c>
      <c r="G91" s="216">
        <f t="shared" si="17"/>
        <v>0.00388873896524209</v>
      </c>
      <c r="H91" s="217">
        <v>2696</v>
      </c>
      <c r="I91" s="214">
        <v>2650</v>
      </c>
      <c r="J91" s="213"/>
      <c r="K91" s="214"/>
      <c r="L91" s="213">
        <f t="shared" si="18"/>
        <v>5346</v>
      </c>
      <c r="M91" s="218">
        <f t="shared" si="19"/>
        <v>-0.2506546950991395</v>
      </c>
      <c r="N91" s="217">
        <v>11057</v>
      </c>
      <c r="O91" s="214">
        <v>10116</v>
      </c>
      <c r="P91" s="213">
        <v>87</v>
      </c>
      <c r="Q91" s="214">
        <v>112</v>
      </c>
      <c r="R91" s="213">
        <f t="shared" si="20"/>
        <v>21372</v>
      </c>
      <c r="S91" s="216">
        <f t="shared" si="21"/>
        <v>0.0034504587453678655</v>
      </c>
      <c r="T91" s="215">
        <v>13560</v>
      </c>
      <c r="U91" s="214">
        <v>12068</v>
      </c>
      <c r="V91" s="213">
        <v>25</v>
      </c>
      <c r="W91" s="214">
        <v>17</v>
      </c>
      <c r="X91" s="213">
        <f t="shared" si="22"/>
        <v>25670</v>
      </c>
      <c r="Y91" s="212">
        <f t="shared" si="23"/>
        <v>-0.1674328009349435</v>
      </c>
    </row>
    <row r="92" spans="1:25" s="204" customFormat="1" ht="19.5" customHeight="1" thickBot="1">
      <c r="A92" s="211" t="s">
        <v>56</v>
      </c>
      <c r="B92" s="208">
        <v>3498</v>
      </c>
      <c r="C92" s="207">
        <v>3720</v>
      </c>
      <c r="D92" s="206">
        <v>6</v>
      </c>
      <c r="E92" s="207">
        <v>5</v>
      </c>
      <c r="F92" s="206">
        <f>SUM(B92:E92)</f>
        <v>7229</v>
      </c>
      <c r="G92" s="209">
        <f>F92/$F$9</f>
        <v>0.007017397398835514</v>
      </c>
      <c r="H92" s="208">
        <v>1417</v>
      </c>
      <c r="I92" s="207">
        <v>522</v>
      </c>
      <c r="J92" s="206">
        <v>12</v>
      </c>
      <c r="K92" s="207">
        <v>12</v>
      </c>
      <c r="L92" s="206">
        <f>SUM(H92:K92)</f>
        <v>1963</v>
      </c>
      <c r="M92" s="210">
        <f>IF(ISERROR(F92/L92-1),"         /0",(F92/L92-1))</f>
        <v>2.682628629648497</v>
      </c>
      <c r="N92" s="208">
        <v>13765</v>
      </c>
      <c r="O92" s="207">
        <v>6432</v>
      </c>
      <c r="P92" s="206">
        <v>6</v>
      </c>
      <c r="Q92" s="207">
        <v>5</v>
      </c>
      <c r="R92" s="206">
        <f>SUM(N92:Q92)</f>
        <v>20208</v>
      </c>
      <c r="S92" s="209">
        <f>R92/$R$9</f>
        <v>0.0032625337042108287</v>
      </c>
      <c r="T92" s="208">
        <v>11676</v>
      </c>
      <c r="U92" s="207">
        <v>3222</v>
      </c>
      <c r="V92" s="206">
        <v>47</v>
      </c>
      <c r="W92" s="207">
        <v>44</v>
      </c>
      <c r="X92" s="206">
        <f>SUM(T92:W92)</f>
        <v>14989</v>
      </c>
      <c r="Y92" s="205">
        <f>IF(ISERROR(R92/X92-1),"         /0",(R92/X92-1))</f>
        <v>0.3481886716925746</v>
      </c>
    </row>
    <row r="93" ht="15" thickTop="1">
      <c r="A93" s="89" t="s">
        <v>43</v>
      </c>
    </row>
    <row r="94" ht="14.25">
      <c r="A94" s="89" t="s">
        <v>55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93:Y65536 M93:M65536 Y3 M3 M5:M8 Y5:Y8">
    <cfRule type="cellIs" priority="1" dxfId="107" operator="lessThan" stopIfTrue="1">
      <formula>0</formula>
    </cfRule>
  </conditionalFormatting>
  <conditionalFormatting sqref="Y9:Y92 M9:M92">
    <cfRule type="cellIs" priority="2" dxfId="107" operator="lessThan" stopIfTrue="1">
      <formula>0</formula>
    </cfRule>
    <cfRule type="cellIs" priority="3" dxfId="109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6"/>
  <sheetViews>
    <sheetView showGridLines="0" zoomScale="80" zoomScaleNormal="80" zoomScalePageLayoutView="0" workbookViewId="0" topLeftCell="A1">
      <selection activeCell="M26" sqref="M26:M38"/>
    </sheetView>
  </sheetViews>
  <sheetFormatPr defaultColWidth="8.00390625" defaultRowHeight="15"/>
  <cols>
    <col min="1" max="1" width="19.57421875" style="123" customWidth="1"/>
    <col min="2" max="2" width="9.421875" style="123" bestFit="1" customWidth="1"/>
    <col min="3" max="3" width="10.7109375" style="123" customWidth="1"/>
    <col min="4" max="4" width="8.00390625" style="123" bestFit="1" customWidth="1"/>
    <col min="5" max="5" width="10.8515625" style="123" customWidth="1"/>
    <col min="6" max="6" width="11.140625" style="123" customWidth="1"/>
    <col min="7" max="7" width="10.00390625" style="123" bestFit="1" customWidth="1"/>
    <col min="8" max="8" width="10.421875" style="123" customWidth="1"/>
    <col min="9" max="9" width="10.8515625" style="123" customWidth="1"/>
    <col min="10" max="10" width="8.57421875" style="123" customWidth="1"/>
    <col min="11" max="11" width="9.7109375" style="123" bestFit="1" customWidth="1"/>
    <col min="12" max="12" width="11.00390625" style="123" customWidth="1"/>
    <col min="13" max="13" width="10.57421875" style="123" bestFit="1" customWidth="1"/>
    <col min="14" max="14" width="12.421875" style="123" customWidth="1"/>
    <col min="15" max="15" width="11.140625" style="123" bestFit="1" customWidth="1"/>
    <col min="16" max="16" width="10.00390625" style="123" customWidth="1"/>
    <col min="17" max="17" width="10.8515625" style="123" customWidth="1"/>
    <col min="18" max="18" width="12.421875" style="123" customWidth="1"/>
    <col min="19" max="19" width="11.28125" style="123" bestFit="1" customWidth="1"/>
    <col min="20" max="21" width="12.421875" style="123" customWidth="1"/>
    <col min="22" max="22" width="10.8515625" style="123" customWidth="1"/>
    <col min="23" max="23" width="11.003906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61" t="s">
        <v>28</v>
      </c>
      <c r="Y1" s="562"/>
    </row>
    <row r="2" ht="5.25" customHeight="1" thickBot="1"/>
    <row r="3" spans="1:25" ht="24.75" customHeight="1" thickTop="1">
      <c r="A3" s="619" t="s">
        <v>66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1"/>
    </row>
    <row r="4" spans="1:25" ht="21" customHeight="1" thickBot="1">
      <c r="A4" s="630" t="s">
        <v>65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</row>
    <row r="5" spans="1:25" s="253" customFormat="1" ht="17.25" customHeight="1" thickBot="1" thickTop="1">
      <c r="A5" s="566" t="s">
        <v>64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3" customFormat="1" ht="26.25" customHeight="1">
      <c r="A6" s="567"/>
      <c r="B6" s="625" t="s">
        <v>157</v>
      </c>
      <c r="C6" s="626"/>
      <c r="D6" s="626"/>
      <c r="E6" s="626"/>
      <c r="F6" s="626"/>
      <c r="G6" s="622" t="s">
        <v>34</v>
      </c>
      <c r="H6" s="625" t="s">
        <v>158</v>
      </c>
      <c r="I6" s="626"/>
      <c r="J6" s="626"/>
      <c r="K6" s="626"/>
      <c r="L6" s="626"/>
      <c r="M6" s="633" t="s">
        <v>33</v>
      </c>
      <c r="N6" s="625" t="s">
        <v>159</v>
      </c>
      <c r="O6" s="626"/>
      <c r="P6" s="626"/>
      <c r="Q6" s="626"/>
      <c r="R6" s="626"/>
      <c r="S6" s="622" t="s">
        <v>34</v>
      </c>
      <c r="T6" s="625" t="s">
        <v>160</v>
      </c>
      <c r="U6" s="626"/>
      <c r="V6" s="626"/>
      <c r="W6" s="626"/>
      <c r="X6" s="626"/>
      <c r="Y6" s="627" t="s">
        <v>33</v>
      </c>
    </row>
    <row r="7" spans="1:25" s="163" customFormat="1" ht="26.25" customHeight="1">
      <c r="A7" s="568"/>
      <c r="B7" s="614" t="s">
        <v>22</v>
      </c>
      <c r="C7" s="615"/>
      <c r="D7" s="616" t="s">
        <v>21</v>
      </c>
      <c r="E7" s="615"/>
      <c r="F7" s="617" t="s">
        <v>17</v>
      </c>
      <c r="G7" s="623"/>
      <c r="H7" s="614" t="s">
        <v>22</v>
      </c>
      <c r="I7" s="615"/>
      <c r="J7" s="616" t="s">
        <v>21</v>
      </c>
      <c r="K7" s="615"/>
      <c r="L7" s="617" t="s">
        <v>17</v>
      </c>
      <c r="M7" s="634"/>
      <c r="N7" s="614" t="s">
        <v>22</v>
      </c>
      <c r="O7" s="615"/>
      <c r="P7" s="616" t="s">
        <v>21</v>
      </c>
      <c r="Q7" s="615"/>
      <c r="R7" s="617" t="s">
        <v>17</v>
      </c>
      <c r="S7" s="623"/>
      <c r="T7" s="614" t="s">
        <v>22</v>
      </c>
      <c r="U7" s="615"/>
      <c r="V7" s="616" t="s">
        <v>21</v>
      </c>
      <c r="W7" s="615"/>
      <c r="X7" s="617" t="s">
        <v>17</v>
      </c>
      <c r="Y7" s="628"/>
    </row>
    <row r="8" spans="1:25" s="249" customFormat="1" ht="27" thickBot="1">
      <c r="A8" s="569"/>
      <c r="B8" s="252" t="s">
        <v>19</v>
      </c>
      <c r="C8" s="250" t="s">
        <v>18</v>
      </c>
      <c r="D8" s="251" t="s">
        <v>19</v>
      </c>
      <c r="E8" s="250" t="s">
        <v>18</v>
      </c>
      <c r="F8" s="618"/>
      <c r="G8" s="624"/>
      <c r="H8" s="252" t="s">
        <v>19</v>
      </c>
      <c r="I8" s="250" t="s">
        <v>18</v>
      </c>
      <c r="J8" s="251" t="s">
        <v>19</v>
      </c>
      <c r="K8" s="250" t="s">
        <v>18</v>
      </c>
      <c r="L8" s="618"/>
      <c r="M8" s="635"/>
      <c r="N8" s="252" t="s">
        <v>19</v>
      </c>
      <c r="O8" s="250" t="s">
        <v>18</v>
      </c>
      <c r="P8" s="251" t="s">
        <v>19</v>
      </c>
      <c r="Q8" s="250" t="s">
        <v>18</v>
      </c>
      <c r="R8" s="618"/>
      <c r="S8" s="624"/>
      <c r="T8" s="252" t="s">
        <v>19</v>
      </c>
      <c r="U8" s="250" t="s">
        <v>18</v>
      </c>
      <c r="V8" s="251" t="s">
        <v>19</v>
      </c>
      <c r="W8" s="250" t="s">
        <v>18</v>
      </c>
      <c r="X8" s="618"/>
      <c r="Y8" s="629"/>
    </row>
    <row r="9" spans="1:25" s="152" customFormat="1" ht="18" customHeight="1" thickBot="1" thickTop="1">
      <c r="A9" s="290" t="s">
        <v>24</v>
      </c>
      <c r="B9" s="287">
        <f>B10+B14+B25+B40+B50+B54</f>
        <v>481754</v>
      </c>
      <c r="C9" s="286">
        <f>C10+C14+C25+C40+C50+C54</f>
        <v>547672</v>
      </c>
      <c r="D9" s="285">
        <f>D10+D14+D25+D40+D50+D54</f>
        <v>216</v>
      </c>
      <c r="E9" s="284">
        <f>E10+E14+E25+E40+E50+E54</f>
        <v>512</v>
      </c>
      <c r="F9" s="283">
        <f aca="true" t="shared" si="0" ref="F9:F54">SUM(B9:E9)</f>
        <v>1030154</v>
      </c>
      <c r="G9" s="288">
        <f aca="true" t="shared" si="1" ref="G9:G54">F9/$F$9</f>
        <v>1</v>
      </c>
      <c r="H9" s="287">
        <f>H10+H14+H25+H40+H50+H54</f>
        <v>426675</v>
      </c>
      <c r="I9" s="286">
        <f>I10+I14+I25+I40+I50+I54</f>
        <v>488006</v>
      </c>
      <c r="J9" s="285">
        <f>J10+J14+J25+J40+J50+J54</f>
        <v>2473</v>
      </c>
      <c r="K9" s="284">
        <f>K10+K14+K25+K40+K50+K54</f>
        <v>3583</v>
      </c>
      <c r="L9" s="283">
        <f aca="true" t="shared" si="2" ref="L9:L54">SUM(H9:K9)</f>
        <v>920737</v>
      </c>
      <c r="M9" s="289">
        <f aca="true" t="shared" si="3" ref="M9:M54">IF(ISERROR(F9/L9-1),"         /0",(F9/L9-1))</f>
        <v>0.1188363235104053</v>
      </c>
      <c r="N9" s="287">
        <f>N10+N14+N25+N40+N50+N54</f>
        <v>3104843</v>
      </c>
      <c r="O9" s="286">
        <f>O10+O14+O25+O40+O50+O54</f>
        <v>3046628</v>
      </c>
      <c r="P9" s="285">
        <f>P10+P14+P25+P40+P50+P54</f>
        <v>20939</v>
      </c>
      <c r="Q9" s="284">
        <f>Q10+Q14+Q25+Q40+Q50+Q54</f>
        <v>21549</v>
      </c>
      <c r="R9" s="283">
        <f aca="true" t="shared" si="4" ref="R9:R54">SUM(N9:Q9)</f>
        <v>6193959</v>
      </c>
      <c r="S9" s="288">
        <f aca="true" t="shared" si="5" ref="S9:S54">R9/$R$9</f>
        <v>1</v>
      </c>
      <c r="T9" s="287">
        <f>T10+T14+T25+T40+T50+T54</f>
        <v>2747243</v>
      </c>
      <c r="U9" s="286">
        <f>U10+U14+U25+U40+U50+U54</f>
        <v>2690685</v>
      </c>
      <c r="V9" s="285">
        <f>V10+V14+V25+V40+V50+V54</f>
        <v>27321</v>
      </c>
      <c r="W9" s="284">
        <f>W10+W14+W25+W40+W50+W54</f>
        <v>25204</v>
      </c>
      <c r="X9" s="283">
        <f aca="true" t="shared" si="6" ref="X9:X54">SUM(T9:W9)</f>
        <v>5490453</v>
      </c>
      <c r="Y9" s="282">
        <f>IF(ISERROR(R9/X9-1),"         /0",(R9/X9-1))</f>
        <v>0.12813259670923327</v>
      </c>
    </row>
    <row r="10" spans="1:25" s="266" customFormat="1" ht="19.5" customHeight="1">
      <c r="A10" s="275" t="s">
        <v>61</v>
      </c>
      <c r="B10" s="272">
        <f>SUM(B11:B13)</f>
        <v>161016</v>
      </c>
      <c r="C10" s="271">
        <f>SUM(C11:C13)</f>
        <v>179691</v>
      </c>
      <c r="D10" s="270">
        <f>SUM(D11:D13)</f>
        <v>8</v>
      </c>
      <c r="E10" s="269">
        <f>SUM(E11:E13)</f>
        <v>84</v>
      </c>
      <c r="F10" s="268">
        <f t="shared" si="0"/>
        <v>340799</v>
      </c>
      <c r="G10" s="273">
        <f t="shared" si="1"/>
        <v>0.33082335262494733</v>
      </c>
      <c r="H10" s="272">
        <f>SUM(H11:H13)</f>
        <v>148735</v>
      </c>
      <c r="I10" s="271">
        <f>SUM(I11:I13)</f>
        <v>166616</v>
      </c>
      <c r="J10" s="270">
        <f>SUM(J11:J13)</f>
        <v>54</v>
      </c>
      <c r="K10" s="269">
        <f>SUM(K11:K13)</f>
        <v>4</v>
      </c>
      <c r="L10" s="268">
        <f t="shared" si="2"/>
        <v>315409</v>
      </c>
      <c r="M10" s="274">
        <f t="shared" si="3"/>
        <v>0.08049865412844914</v>
      </c>
      <c r="N10" s="272">
        <f>SUM(N11:N13)</f>
        <v>938258</v>
      </c>
      <c r="O10" s="271">
        <f>SUM(O11:O13)</f>
        <v>936513</v>
      </c>
      <c r="P10" s="270">
        <f>SUM(P11:P13)</f>
        <v>529</v>
      </c>
      <c r="Q10" s="269">
        <f>SUM(Q11:Q13)</f>
        <v>262</v>
      </c>
      <c r="R10" s="268">
        <f t="shared" si="4"/>
        <v>1875562</v>
      </c>
      <c r="S10" s="273">
        <f t="shared" si="5"/>
        <v>0.30280503955547655</v>
      </c>
      <c r="T10" s="272">
        <f>SUM(T11:T13)</f>
        <v>873168</v>
      </c>
      <c r="U10" s="271">
        <f>SUM(U11:U13)</f>
        <v>882583</v>
      </c>
      <c r="V10" s="270">
        <f>SUM(V11:V13)</f>
        <v>2081</v>
      </c>
      <c r="W10" s="269">
        <f>SUM(W11:W13)</f>
        <v>425</v>
      </c>
      <c r="X10" s="268">
        <f t="shared" si="6"/>
        <v>1758257</v>
      </c>
      <c r="Y10" s="372">
        <f aca="true" t="shared" si="7" ref="Y10:Y54">IF(ISERROR(R10/X10-1),"         /0",IF(R10/X10&gt;5,"  *  ",(R10/X10-1)))</f>
        <v>0.0667166404001236</v>
      </c>
    </row>
    <row r="11" spans="1:25" ht="19.5" customHeight="1">
      <c r="A11" s="219" t="s">
        <v>348</v>
      </c>
      <c r="B11" s="217">
        <v>154627</v>
      </c>
      <c r="C11" s="214">
        <v>172262</v>
      </c>
      <c r="D11" s="213">
        <v>8</v>
      </c>
      <c r="E11" s="264">
        <v>84</v>
      </c>
      <c r="F11" s="263">
        <f t="shared" si="0"/>
        <v>326981</v>
      </c>
      <c r="G11" s="216">
        <f t="shared" si="1"/>
        <v>0.31740982416221264</v>
      </c>
      <c r="H11" s="217">
        <v>142277</v>
      </c>
      <c r="I11" s="214">
        <v>159570</v>
      </c>
      <c r="J11" s="213">
        <v>54</v>
      </c>
      <c r="K11" s="264">
        <v>4</v>
      </c>
      <c r="L11" s="263">
        <f t="shared" si="2"/>
        <v>301905</v>
      </c>
      <c r="M11" s="218">
        <f t="shared" si="3"/>
        <v>0.08305924048955804</v>
      </c>
      <c r="N11" s="217">
        <v>896978</v>
      </c>
      <c r="O11" s="214">
        <v>900236</v>
      </c>
      <c r="P11" s="213">
        <v>529</v>
      </c>
      <c r="Q11" s="264">
        <v>262</v>
      </c>
      <c r="R11" s="263">
        <f t="shared" si="4"/>
        <v>1798005</v>
      </c>
      <c r="S11" s="216">
        <f t="shared" si="5"/>
        <v>0.29028364572642473</v>
      </c>
      <c r="T11" s="215">
        <v>835020</v>
      </c>
      <c r="U11" s="214">
        <v>851598</v>
      </c>
      <c r="V11" s="213">
        <v>1936</v>
      </c>
      <c r="W11" s="264">
        <v>282</v>
      </c>
      <c r="X11" s="263">
        <f t="shared" si="6"/>
        <v>1688836</v>
      </c>
      <c r="Y11" s="212">
        <f t="shared" si="7"/>
        <v>0.06464156377528663</v>
      </c>
    </row>
    <row r="12" spans="1:25" ht="19.5" customHeight="1">
      <c r="A12" s="219" t="s">
        <v>349</v>
      </c>
      <c r="B12" s="217">
        <v>4281</v>
      </c>
      <c r="C12" s="214">
        <v>4961</v>
      </c>
      <c r="D12" s="213">
        <v>0</v>
      </c>
      <c r="E12" s="264">
        <v>0</v>
      </c>
      <c r="F12" s="263">
        <f t="shared" si="0"/>
        <v>9242</v>
      </c>
      <c r="G12" s="216">
        <f t="shared" si="1"/>
        <v>0.00897147416793994</v>
      </c>
      <c r="H12" s="217">
        <v>4744</v>
      </c>
      <c r="I12" s="214">
        <v>5411</v>
      </c>
      <c r="J12" s="213"/>
      <c r="K12" s="264"/>
      <c r="L12" s="263">
        <f t="shared" si="2"/>
        <v>10155</v>
      </c>
      <c r="M12" s="218">
        <f t="shared" si="3"/>
        <v>-0.08990645002461839</v>
      </c>
      <c r="N12" s="217">
        <v>29297</v>
      </c>
      <c r="O12" s="214">
        <v>23624</v>
      </c>
      <c r="P12" s="213"/>
      <c r="Q12" s="264"/>
      <c r="R12" s="263">
        <f t="shared" si="4"/>
        <v>52921</v>
      </c>
      <c r="S12" s="216">
        <f t="shared" si="5"/>
        <v>0.008543970019820926</v>
      </c>
      <c r="T12" s="215">
        <v>29864</v>
      </c>
      <c r="U12" s="214">
        <v>22951</v>
      </c>
      <c r="V12" s="213"/>
      <c r="W12" s="264"/>
      <c r="X12" s="263">
        <f t="shared" si="6"/>
        <v>52815</v>
      </c>
      <c r="Y12" s="212">
        <f t="shared" si="7"/>
        <v>0.0020070055855343494</v>
      </c>
    </row>
    <row r="13" spans="1:25" ht="19.5" customHeight="1" thickBot="1">
      <c r="A13" s="241" t="s">
        <v>350</v>
      </c>
      <c r="B13" s="239">
        <v>2108</v>
      </c>
      <c r="C13" s="238">
        <v>2468</v>
      </c>
      <c r="D13" s="237">
        <v>0</v>
      </c>
      <c r="E13" s="280">
        <v>0</v>
      </c>
      <c r="F13" s="279">
        <f t="shared" si="0"/>
        <v>4576</v>
      </c>
      <c r="G13" s="240">
        <f t="shared" si="1"/>
        <v>0.004442054294794759</v>
      </c>
      <c r="H13" s="239">
        <v>1714</v>
      </c>
      <c r="I13" s="238">
        <v>1635</v>
      </c>
      <c r="J13" s="237"/>
      <c r="K13" s="280"/>
      <c r="L13" s="279">
        <f t="shared" si="2"/>
        <v>3349</v>
      </c>
      <c r="M13" s="218">
        <f t="shared" si="3"/>
        <v>0.3663780232905345</v>
      </c>
      <c r="N13" s="239">
        <v>11983</v>
      </c>
      <c r="O13" s="238">
        <v>12653</v>
      </c>
      <c r="P13" s="237"/>
      <c r="Q13" s="280"/>
      <c r="R13" s="279">
        <f t="shared" si="4"/>
        <v>24636</v>
      </c>
      <c r="S13" s="240">
        <f t="shared" si="5"/>
        <v>0.0039774238092308975</v>
      </c>
      <c r="T13" s="281">
        <v>8284</v>
      </c>
      <c r="U13" s="238">
        <v>8034</v>
      </c>
      <c r="V13" s="237">
        <v>145</v>
      </c>
      <c r="W13" s="280">
        <v>143</v>
      </c>
      <c r="X13" s="279">
        <f t="shared" si="6"/>
        <v>16606</v>
      </c>
      <c r="Y13" s="236">
        <f t="shared" si="7"/>
        <v>0.48356015897868243</v>
      </c>
    </row>
    <row r="14" spans="1:25" s="266" customFormat="1" ht="19.5" customHeight="1">
      <c r="A14" s="275" t="s">
        <v>60</v>
      </c>
      <c r="B14" s="272">
        <f>SUM(B15:B24)</f>
        <v>107844</v>
      </c>
      <c r="C14" s="271">
        <f>SUM(C15:C24)</f>
        <v>122915</v>
      </c>
      <c r="D14" s="270">
        <f>SUM(D15:D24)</f>
        <v>159</v>
      </c>
      <c r="E14" s="269">
        <f>SUM(E15:E24)</f>
        <v>374</v>
      </c>
      <c r="F14" s="268">
        <f t="shared" si="0"/>
        <v>231292</v>
      </c>
      <c r="G14" s="273">
        <f t="shared" si="1"/>
        <v>0.22452177053139627</v>
      </c>
      <c r="H14" s="272">
        <f>SUM(H15:H24)</f>
        <v>104436</v>
      </c>
      <c r="I14" s="271">
        <f>SUM(I15:I24)</f>
        <v>121835</v>
      </c>
      <c r="J14" s="270">
        <f>SUM(J15:J24)</f>
        <v>91</v>
      </c>
      <c r="K14" s="269">
        <f>SUM(K15:K24)</f>
        <v>793</v>
      </c>
      <c r="L14" s="268">
        <f t="shared" si="2"/>
        <v>227155</v>
      </c>
      <c r="M14" s="274">
        <f t="shared" si="3"/>
        <v>0.018212233937179523</v>
      </c>
      <c r="N14" s="272">
        <f>SUM(N15:N24)</f>
        <v>805758</v>
      </c>
      <c r="O14" s="271">
        <f>SUM(O15:O24)</f>
        <v>804577</v>
      </c>
      <c r="P14" s="270">
        <f>SUM(P15:P24)</f>
        <v>797</v>
      </c>
      <c r="Q14" s="269">
        <f>SUM(Q15:Q24)</f>
        <v>1215</v>
      </c>
      <c r="R14" s="268">
        <f t="shared" si="4"/>
        <v>1612347</v>
      </c>
      <c r="S14" s="273">
        <f t="shared" si="5"/>
        <v>0.26030960166187733</v>
      </c>
      <c r="T14" s="272">
        <f>SUM(T15:T24)</f>
        <v>744451</v>
      </c>
      <c r="U14" s="271">
        <f>SUM(U15:U24)</f>
        <v>736256</v>
      </c>
      <c r="V14" s="270">
        <f>SUM(V15:V24)</f>
        <v>1139</v>
      </c>
      <c r="W14" s="269">
        <f>SUM(W15:W24)</f>
        <v>1339</v>
      </c>
      <c r="X14" s="268">
        <f t="shared" si="6"/>
        <v>1483185</v>
      </c>
      <c r="Y14" s="267">
        <f t="shared" si="7"/>
        <v>0.08708421403938149</v>
      </c>
    </row>
    <row r="15" spans="1:25" ht="19.5" customHeight="1">
      <c r="A15" s="234" t="s">
        <v>351</v>
      </c>
      <c r="B15" s="231">
        <v>30112</v>
      </c>
      <c r="C15" s="229">
        <v>32962</v>
      </c>
      <c r="D15" s="230">
        <v>0</v>
      </c>
      <c r="E15" s="276">
        <v>4</v>
      </c>
      <c r="F15" s="277">
        <f t="shared" si="0"/>
        <v>63078</v>
      </c>
      <c r="G15" s="232">
        <f t="shared" si="1"/>
        <v>0.06123162167986534</v>
      </c>
      <c r="H15" s="231">
        <v>30396</v>
      </c>
      <c r="I15" s="229">
        <v>31827</v>
      </c>
      <c r="J15" s="230">
        <v>7</v>
      </c>
      <c r="K15" s="276">
        <v>7</v>
      </c>
      <c r="L15" s="277">
        <f t="shared" si="2"/>
        <v>62237</v>
      </c>
      <c r="M15" s="218">
        <f t="shared" si="3"/>
        <v>0.013512862123816971</v>
      </c>
      <c r="N15" s="231">
        <v>207492</v>
      </c>
      <c r="O15" s="229">
        <v>202621</v>
      </c>
      <c r="P15" s="230">
        <v>52</v>
      </c>
      <c r="Q15" s="276">
        <v>62</v>
      </c>
      <c r="R15" s="277">
        <f t="shared" si="4"/>
        <v>410227</v>
      </c>
      <c r="S15" s="232">
        <f t="shared" si="5"/>
        <v>0.06623017685457717</v>
      </c>
      <c r="T15" s="235">
        <v>202690</v>
      </c>
      <c r="U15" s="229">
        <v>196008</v>
      </c>
      <c r="V15" s="230">
        <v>29</v>
      </c>
      <c r="W15" s="276">
        <v>29</v>
      </c>
      <c r="X15" s="277">
        <f t="shared" si="6"/>
        <v>398756</v>
      </c>
      <c r="Y15" s="228">
        <f t="shared" si="7"/>
        <v>0.02876696526196465</v>
      </c>
    </row>
    <row r="16" spans="1:25" ht="19.5" customHeight="1">
      <c r="A16" s="234" t="s">
        <v>352</v>
      </c>
      <c r="B16" s="231">
        <v>25827</v>
      </c>
      <c r="C16" s="229">
        <v>30507</v>
      </c>
      <c r="D16" s="230">
        <v>4</v>
      </c>
      <c r="E16" s="276">
        <v>7</v>
      </c>
      <c r="F16" s="277">
        <f t="shared" si="0"/>
        <v>56345</v>
      </c>
      <c r="G16" s="232">
        <f t="shared" si="1"/>
        <v>0.05469570569060548</v>
      </c>
      <c r="H16" s="231">
        <v>25695</v>
      </c>
      <c r="I16" s="229">
        <v>29727</v>
      </c>
      <c r="J16" s="230">
        <v>4</v>
      </c>
      <c r="K16" s="276">
        <v>3</v>
      </c>
      <c r="L16" s="277">
        <f t="shared" si="2"/>
        <v>55429</v>
      </c>
      <c r="M16" s="218">
        <f t="shared" si="3"/>
        <v>0.016525645420267354</v>
      </c>
      <c r="N16" s="231">
        <v>198749</v>
      </c>
      <c r="O16" s="229">
        <v>198188</v>
      </c>
      <c r="P16" s="230">
        <v>32</v>
      </c>
      <c r="Q16" s="276">
        <v>32</v>
      </c>
      <c r="R16" s="277">
        <f t="shared" si="4"/>
        <v>397001</v>
      </c>
      <c r="S16" s="232">
        <f t="shared" si="5"/>
        <v>0.06409487050204885</v>
      </c>
      <c r="T16" s="235">
        <v>169770</v>
      </c>
      <c r="U16" s="229">
        <v>167957</v>
      </c>
      <c r="V16" s="230">
        <v>177</v>
      </c>
      <c r="W16" s="276">
        <v>158</v>
      </c>
      <c r="X16" s="277">
        <f t="shared" si="6"/>
        <v>338062</v>
      </c>
      <c r="Y16" s="228">
        <f t="shared" si="7"/>
        <v>0.1743437594287438</v>
      </c>
    </row>
    <row r="17" spans="1:25" ht="19.5" customHeight="1">
      <c r="A17" s="234" t="s">
        <v>353</v>
      </c>
      <c r="B17" s="231">
        <v>15384</v>
      </c>
      <c r="C17" s="229">
        <v>17639</v>
      </c>
      <c r="D17" s="230">
        <v>2</v>
      </c>
      <c r="E17" s="276">
        <v>0</v>
      </c>
      <c r="F17" s="277">
        <f t="shared" si="0"/>
        <v>33025</v>
      </c>
      <c r="G17" s="232">
        <f t="shared" si="1"/>
        <v>0.03205831361136296</v>
      </c>
      <c r="H17" s="231">
        <v>12967</v>
      </c>
      <c r="I17" s="229">
        <v>19060</v>
      </c>
      <c r="J17" s="230">
        <v>72</v>
      </c>
      <c r="K17" s="276">
        <v>760</v>
      </c>
      <c r="L17" s="277">
        <f t="shared" si="2"/>
        <v>32859</v>
      </c>
      <c r="M17" s="218">
        <f t="shared" si="3"/>
        <v>0.005051888371526925</v>
      </c>
      <c r="N17" s="231">
        <v>114334</v>
      </c>
      <c r="O17" s="229">
        <v>113461</v>
      </c>
      <c r="P17" s="230">
        <v>7</v>
      </c>
      <c r="Q17" s="276">
        <v>0</v>
      </c>
      <c r="R17" s="277">
        <f t="shared" si="4"/>
        <v>227802</v>
      </c>
      <c r="S17" s="232">
        <f t="shared" si="5"/>
        <v>0.036778092977367144</v>
      </c>
      <c r="T17" s="235">
        <v>109338</v>
      </c>
      <c r="U17" s="229">
        <v>106000</v>
      </c>
      <c r="V17" s="230">
        <v>751</v>
      </c>
      <c r="W17" s="276">
        <v>1110</v>
      </c>
      <c r="X17" s="277">
        <f t="shared" si="6"/>
        <v>217199</v>
      </c>
      <c r="Y17" s="228">
        <f t="shared" si="7"/>
        <v>0.04881698350360719</v>
      </c>
    </row>
    <row r="18" spans="1:25" ht="19.5" customHeight="1">
      <c r="A18" s="234" t="s">
        <v>354</v>
      </c>
      <c r="B18" s="231">
        <v>14727</v>
      </c>
      <c r="C18" s="229">
        <v>16032</v>
      </c>
      <c r="D18" s="230">
        <v>14</v>
      </c>
      <c r="E18" s="276">
        <v>71</v>
      </c>
      <c r="F18" s="277">
        <f>SUM(B18:E18)</f>
        <v>30844</v>
      </c>
      <c r="G18" s="232">
        <f>F18/$F$9</f>
        <v>0.02994115442933775</v>
      </c>
      <c r="H18" s="231">
        <v>12424</v>
      </c>
      <c r="I18" s="229">
        <v>13442</v>
      </c>
      <c r="J18" s="230"/>
      <c r="K18" s="276">
        <v>0</v>
      </c>
      <c r="L18" s="277">
        <f>SUM(H18:K18)</f>
        <v>25866</v>
      </c>
      <c r="M18" s="218">
        <f>IF(ISERROR(F18/L18-1),"         /0",(F18/L18-1))</f>
        <v>0.1924534137477769</v>
      </c>
      <c r="N18" s="231">
        <v>126120</v>
      </c>
      <c r="O18" s="229">
        <v>119206</v>
      </c>
      <c r="P18" s="230">
        <v>400</v>
      </c>
      <c r="Q18" s="276">
        <v>621</v>
      </c>
      <c r="R18" s="277">
        <f>SUM(N18:Q18)</f>
        <v>246347</v>
      </c>
      <c r="S18" s="232">
        <f>R18/$R$9</f>
        <v>0.039772139273120795</v>
      </c>
      <c r="T18" s="235">
        <v>88746</v>
      </c>
      <c r="U18" s="229">
        <v>83078</v>
      </c>
      <c r="V18" s="230">
        <v>6</v>
      </c>
      <c r="W18" s="276">
        <v>3</v>
      </c>
      <c r="X18" s="277">
        <f>SUM(T18:W18)</f>
        <v>171833</v>
      </c>
      <c r="Y18" s="228">
        <f>IF(ISERROR(R18/X18-1),"         /0",IF(R18/X18&gt;5,"  *  ",(R18/X18-1)))</f>
        <v>0.43364196632777174</v>
      </c>
    </row>
    <row r="19" spans="1:25" ht="19.5" customHeight="1">
      <c r="A19" s="234" t="s">
        <v>355</v>
      </c>
      <c r="B19" s="231">
        <v>11137</v>
      </c>
      <c r="C19" s="229">
        <v>13497</v>
      </c>
      <c r="D19" s="230">
        <v>3</v>
      </c>
      <c r="E19" s="276">
        <v>0</v>
      </c>
      <c r="F19" s="277">
        <f>SUM(B19:E19)</f>
        <v>24637</v>
      </c>
      <c r="G19" s="232">
        <f>F19/$F$9</f>
        <v>0.023915841709103686</v>
      </c>
      <c r="H19" s="231">
        <v>8349</v>
      </c>
      <c r="I19" s="229">
        <v>10850</v>
      </c>
      <c r="J19" s="230">
        <v>2</v>
      </c>
      <c r="K19" s="276"/>
      <c r="L19" s="277">
        <f>SUM(H19:K19)</f>
        <v>19201</v>
      </c>
      <c r="M19" s="218">
        <f>IF(ISERROR(F19/L19-1),"         /0",(F19/L19-1))</f>
        <v>0.2831102546742357</v>
      </c>
      <c r="N19" s="231">
        <v>71319</v>
      </c>
      <c r="O19" s="229">
        <v>75869</v>
      </c>
      <c r="P19" s="230">
        <v>45</v>
      </c>
      <c r="Q19" s="276">
        <v>0</v>
      </c>
      <c r="R19" s="277">
        <f>SUM(N19:Q19)</f>
        <v>147233</v>
      </c>
      <c r="S19" s="232">
        <f>R19/$R$9</f>
        <v>0.023770418887177007</v>
      </c>
      <c r="T19" s="235">
        <v>64905</v>
      </c>
      <c r="U19" s="229">
        <v>69622</v>
      </c>
      <c r="V19" s="230">
        <v>55</v>
      </c>
      <c r="W19" s="276">
        <v>0</v>
      </c>
      <c r="X19" s="277">
        <f>SUM(T19:W19)</f>
        <v>134582</v>
      </c>
      <c r="Y19" s="228">
        <f>IF(ISERROR(R19/X19-1),"         /0",IF(R19/X19&gt;5,"  *  ",(R19/X19-1)))</f>
        <v>0.09400216968093811</v>
      </c>
    </row>
    <row r="20" spans="1:25" ht="19.5" customHeight="1">
      <c r="A20" s="234" t="s">
        <v>356</v>
      </c>
      <c r="B20" s="231">
        <v>6959</v>
      </c>
      <c r="C20" s="229">
        <v>8280</v>
      </c>
      <c r="D20" s="230">
        <v>136</v>
      </c>
      <c r="E20" s="276">
        <v>292</v>
      </c>
      <c r="F20" s="277">
        <f>SUM(B20:E20)</f>
        <v>15667</v>
      </c>
      <c r="G20" s="232">
        <f>F20/$F$9</f>
        <v>0.015208405733511688</v>
      </c>
      <c r="H20" s="231">
        <v>11761</v>
      </c>
      <c r="I20" s="229">
        <v>13613</v>
      </c>
      <c r="J20" s="230">
        <v>5</v>
      </c>
      <c r="K20" s="276">
        <v>23</v>
      </c>
      <c r="L20" s="277">
        <f>SUM(H20:K20)</f>
        <v>25402</v>
      </c>
      <c r="M20" s="218">
        <f>IF(ISERROR(F20/L20-1),"         /0",(F20/L20-1))</f>
        <v>-0.3832375403511534</v>
      </c>
      <c r="N20" s="231">
        <v>67229</v>
      </c>
      <c r="O20" s="229">
        <v>72548</v>
      </c>
      <c r="P20" s="230">
        <v>260</v>
      </c>
      <c r="Q20" s="276">
        <v>500</v>
      </c>
      <c r="R20" s="277">
        <f>SUM(N20:Q20)</f>
        <v>140537</v>
      </c>
      <c r="S20" s="232">
        <f>R20/$R$9</f>
        <v>0.022689365557634462</v>
      </c>
      <c r="T20" s="235">
        <v>92188</v>
      </c>
      <c r="U20" s="229">
        <v>94963</v>
      </c>
      <c r="V20" s="230">
        <v>92</v>
      </c>
      <c r="W20" s="276">
        <v>24</v>
      </c>
      <c r="X20" s="277">
        <f>SUM(T20:W20)</f>
        <v>187267</v>
      </c>
      <c r="Y20" s="228">
        <f>IF(ISERROR(R20/X20-1),"         /0",IF(R20/X20&gt;5,"  *  ",(R20/X20-1)))</f>
        <v>-0.24953675767754058</v>
      </c>
    </row>
    <row r="21" spans="1:25" ht="19.5" customHeight="1">
      <c r="A21" s="234" t="s">
        <v>357</v>
      </c>
      <c r="B21" s="231">
        <v>2482</v>
      </c>
      <c r="C21" s="229">
        <v>2785</v>
      </c>
      <c r="D21" s="230">
        <v>0</v>
      </c>
      <c r="E21" s="276">
        <v>0</v>
      </c>
      <c r="F21" s="277">
        <f t="shared" si="0"/>
        <v>5267</v>
      </c>
      <c r="G21" s="232">
        <f t="shared" si="1"/>
        <v>0.005112827790796327</v>
      </c>
      <c r="H21" s="231">
        <v>2006</v>
      </c>
      <c r="I21" s="229">
        <v>2187</v>
      </c>
      <c r="J21" s="230">
        <v>1</v>
      </c>
      <c r="K21" s="276"/>
      <c r="L21" s="277">
        <f t="shared" si="2"/>
        <v>4194</v>
      </c>
      <c r="M21" s="218">
        <f t="shared" si="3"/>
        <v>0.25584167858845963</v>
      </c>
      <c r="N21" s="231">
        <v>13359</v>
      </c>
      <c r="O21" s="229">
        <v>14462</v>
      </c>
      <c r="P21" s="230">
        <v>1</v>
      </c>
      <c r="Q21" s="276">
        <v>0</v>
      </c>
      <c r="R21" s="277">
        <f t="shared" si="4"/>
        <v>27822</v>
      </c>
      <c r="S21" s="232">
        <f t="shared" si="5"/>
        <v>0.00449179595796485</v>
      </c>
      <c r="T21" s="235">
        <v>11746</v>
      </c>
      <c r="U21" s="229">
        <v>12449</v>
      </c>
      <c r="V21" s="230">
        <v>2</v>
      </c>
      <c r="W21" s="276">
        <v>7</v>
      </c>
      <c r="X21" s="277">
        <f t="shared" si="6"/>
        <v>24204</v>
      </c>
      <c r="Y21" s="228">
        <f t="shared" si="7"/>
        <v>0.14947942488844812</v>
      </c>
    </row>
    <row r="22" spans="1:25" ht="19.5" customHeight="1">
      <c r="A22" s="234" t="s">
        <v>358</v>
      </c>
      <c r="B22" s="231">
        <v>737</v>
      </c>
      <c r="C22" s="229">
        <v>679</v>
      </c>
      <c r="D22" s="230">
        <v>0</v>
      </c>
      <c r="E22" s="276">
        <v>0</v>
      </c>
      <c r="F22" s="277">
        <f t="shared" si="0"/>
        <v>1416</v>
      </c>
      <c r="G22" s="232">
        <f t="shared" si="1"/>
        <v>0.0013745517660466299</v>
      </c>
      <c r="H22" s="231">
        <v>487</v>
      </c>
      <c r="I22" s="229">
        <v>652</v>
      </c>
      <c r="J22" s="230"/>
      <c r="K22" s="276"/>
      <c r="L22" s="277">
        <f t="shared" si="2"/>
        <v>1139</v>
      </c>
      <c r="M22" s="218">
        <f t="shared" si="3"/>
        <v>0.2431957857769973</v>
      </c>
      <c r="N22" s="231">
        <v>3958</v>
      </c>
      <c r="O22" s="229">
        <v>4205</v>
      </c>
      <c r="P22" s="230"/>
      <c r="Q22" s="276"/>
      <c r="R22" s="277">
        <f t="shared" si="4"/>
        <v>8163</v>
      </c>
      <c r="S22" s="232">
        <f t="shared" si="5"/>
        <v>0.0013178970025471593</v>
      </c>
      <c r="T22" s="235">
        <v>3032</v>
      </c>
      <c r="U22" s="229">
        <v>3861</v>
      </c>
      <c r="V22" s="230"/>
      <c r="W22" s="276">
        <v>0</v>
      </c>
      <c r="X22" s="277">
        <f t="shared" si="6"/>
        <v>6893</v>
      </c>
      <c r="Y22" s="228">
        <f t="shared" si="7"/>
        <v>0.18424488611634993</v>
      </c>
    </row>
    <row r="23" spans="1:25" ht="19.5" customHeight="1">
      <c r="A23" s="234" t="s">
        <v>359</v>
      </c>
      <c r="B23" s="231">
        <v>461</v>
      </c>
      <c r="C23" s="229">
        <v>533</v>
      </c>
      <c r="D23" s="230">
        <v>0</v>
      </c>
      <c r="E23" s="276">
        <v>0</v>
      </c>
      <c r="F23" s="277">
        <f>SUM(B23:E23)</f>
        <v>994</v>
      </c>
      <c r="G23" s="232">
        <f>F23/$F$9</f>
        <v>0.0009649042764479874</v>
      </c>
      <c r="H23" s="231">
        <v>332</v>
      </c>
      <c r="I23" s="229">
        <v>477</v>
      </c>
      <c r="J23" s="230"/>
      <c r="K23" s="276"/>
      <c r="L23" s="277">
        <f>SUM(H23:K23)</f>
        <v>809</v>
      </c>
      <c r="M23" s="218">
        <f>IF(ISERROR(F23/L23-1),"         /0",(F23/L23-1))</f>
        <v>0.22867737948084055</v>
      </c>
      <c r="N23" s="231">
        <v>3117</v>
      </c>
      <c r="O23" s="229">
        <v>4005</v>
      </c>
      <c r="P23" s="230"/>
      <c r="Q23" s="276">
        <v>0</v>
      </c>
      <c r="R23" s="277">
        <f>SUM(N23:Q23)</f>
        <v>7122</v>
      </c>
      <c r="S23" s="232">
        <f>R23/$R$9</f>
        <v>0.0011498300198629018</v>
      </c>
      <c r="T23" s="235">
        <v>1992</v>
      </c>
      <c r="U23" s="229">
        <v>2318</v>
      </c>
      <c r="V23" s="230">
        <v>10</v>
      </c>
      <c r="W23" s="276">
        <v>7</v>
      </c>
      <c r="X23" s="277">
        <f>SUM(T23:W23)</f>
        <v>4327</v>
      </c>
      <c r="Y23" s="228">
        <f>IF(ISERROR(R23/X23-1),"         /0",IF(R23/X23&gt;5,"  *  ",(R23/X23-1)))</f>
        <v>0.6459440721053848</v>
      </c>
    </row>
    <row r="24" spans="1:25" ht="19.5" customHeight="1" thickBot="1">
      <c r="A24" s="234" t="s">
        <v>56</v>
      </c>
      <c r="B24" s="231">
        <v>18</v>
      </c>
      <c r="C24" s="229">
        <v>1</v>
      </c>
      <c r="D24" s="230">
        <v>0</v>
      </c>
      <c r="E24" s="276">
        <v>0</v>
      </c>
      <c r="F24" s="277">
        <f t="shared" si="0"/>
        <v>19</v>
      </c>
      <c r="G24" s="232">
        <f t="shared" si="1"/>
        <v>1.8443844318422295E-05</v>
      </c>
      <c r="H24" s="231">
        <v>19</v>
      </c>
      <c r="I24" s="229">
        <v>0</v>
      </c>
      <c r="J24" s="230"/>
      <c r="K24" s="276"/>
      <c r="L24" s="277">
        <f t="shared" si="2"/>
        <v>19</v>
      </c>
      <c r="M24" s="218">
        <f t="shared" si="3"/>
        <v>0</v>
      </c>
      <c r="N24" s="231">
        <v>81</v>
      </c>
      <c r="O24" s="229">
        <v>12</v>
      </c>
      <c r="P24" s="230"/>
      <c r="Q24" s="276"/>
      <c r="R24" s="277">
        <f t="shared" si="4"/>
        <v>93</v>
      </c>
      <c r="S24" s="232">
        <f t="shared" si="5"/>
        <v>1.5014629576979763E-05</v>
      </c>
      <c r="T24" s="235">
        <v>44</v>
      </c>
      <c r="U24" s="229">
        <v>0</v>
      </c>
      <c r="V24" s="230">
        <v>17</v>
      </c>
      <c r="W24" s="276">
        <v>1</v>
      </c>
      <c r="X24" s="277">
        <f t="shared" si="6"/>
        <v>62</v>
      </c>
      <c r="Y24" s="228">
        <f t="shared" si="7"/>
        <v>0.5</v>
      </c>
    </row>
    <row r="25" spans="1:25" s="266" customFormat="1" ht="19.5" customHeight="1">
      <c r="A25" s="275" t="s">
        <v>59</v>
      </c>
      <c r="B25" s="272">
        <f>SUM(B26:B39)</f>
        <v>60671</v>
      </c>
      <c r="C25" s="271">
        <f>SUM(C26:C39)</f>
        <v>74223</v>
      </c>
      <c r="D25" s="270">
        <f>SUM(D26:D39)</f>
        <v>1</v>
      </c>
      <c r="E25" s="269">
        <f>SUM(E26:E39)</f>
        <v>0</v>
      </c>
      <c r="F25" s="268">
        <f t="shared" si="0"/>
        <v>134895</v>
      </c>
      <c r="G25" s="273">
        <f t="shared" si="1"/>
        <v>0.1309464410175566</v>
      </c>
      <c r="H25" s="272">
        <f>SUM(H26:H39)</f>
        <v>51371</v>
      </c>
      <c r="I25" s="271">
        <f>SUM(I26:I39)</f>
        <v>59037</v>
      </c>
      <c r="J25" s="270">
        <f>SUM(J26:J39)</f>
        <v>0</v>
      </c>
      <c r="K25" s="269">
        <f>SUM(K26:K39)</f>
        <v>0</v>
      </c>
      <c r="L25" s="268">
        <f t="shared" si="2"/>
        <v>110408</v>
      </c>
      <c r="M25" s="274">
        <f t="shared" si="3"/>
        <v>0.22178646474893116</v>
      </c>
      <c r="N25" s="272">
        <f>SUM(N26:N39)</f>
        <v>387144</v>
      </c>
      <c r="O25" s="271">
        <f>SUM(O26:O39)</f>
        <v>354875</v>
      </c>
      <c r="P25" s="270">
        <f>SUM(P26:P39)</f>
        <v>61</v>
      </c>
      <c r="Q25" s="269">
        <f>SUM(Q26:Q39)</f>
        <v>4</v>
      </c>
      <c r="R25" s="268">
        <f t="shared" si="4"/>
        <v>742084</v>
      </c>
      <c r="S25" s="273">
        <f t="shared" si="5"/>
        <v>0.11980770295702635</v>
      </c>
      <c r="T25" s="272">
        <f>SUM(T26:T39)</f>
        <v>333109</v>
      </c>
      <c r="U25" s="271">
        <f>SUM(U26:U39)</f>
        <v>305451</v>
      </c>
      <c r="V25" s="270">
        <f>SUM(V26:V39)</f>
        <v>98</v>
      </c>
      <c r="W25" s="269">
        <f>SUM(W26:W39)</f>
        <v>3</v>
      </c>
      <c r="X25" s="268">
        <f t="shared" si="6"/>
        <v>638661</v>
      </c>
      <c r="Y25" s="267">
        <f t="shared" si="7"/>
        <v>0.16193724057050618</v>
      </c>
    </row>
    <row r="26" spans="1:25" ht="19.5" customHeight="1">
      <c r="A26" s="234" t="s">
        <v>360</v>
      </c>
      <c r="B26" s="231">
        <v>35234</v>
      </c>
      <c r="C26" s="229">
        <v>42022</v>
      </c>
      <c r="D26" s="230">
        <v>1</v>
      </c>
      <c r="E26" s="276">
        <v>0</v>
      </c>
      <c r="F26" s="277">
        <f t="shared" si="0"/>
        <v>77257</v>
      </c>
      <c r="G26" s="232">
        <f t="shared" si="1"/>
        <v>0.07499558318465006</v>
      </c>
      <c r="H26" s="231">
        <v>29229</v>
      </c>
      <c r="I26" s="229">
        <v>33934</v>
      </c>
      <c r="J26" s="230"/>
      <c r="K26" s="276"/>
      <c r="L26" s="277">
        <f t="shared" si="2"/>
        <v>63163</v>
      </c>
      <c r="M26" s="218">
        <f t="shared" si="3"/>
        <v>0.22313696309548314</v>
      </c>
      <c r="N26" s="231">
        <v>231510</v>
      </c>
      <c r="O26" s="229">
        <v>209610</v>
      </c>
      <c r="P26" s="230">
        <v>52</v>
      </c>
      <c r="Q26" s="276">
        <v>0</v>
      </c>
      <c r="R26" s="277">
        <f t="shared" si="4"/>
        <v>441172</v>
      </c>
      <c r="S26" s="232">
        <f t="shared" si="5"/>
        <v>0.0712261737605948</v>
      </c>
      <c r="T26" s="231">
        <v>212488</v>
      </c>
      <c r="U26" s="229">
        <v>199219</v>
      </c>
      <c r="V26" s="230">
        <v>94</v>
      </c>
      <c r="W26" s="276">
        <v>0</v>
      </c>
      <c r="X26" s="263">
        <f t="shared" si="6"/>
        <v>411801</v>
      </c>
      <c r="Y26" s="228">
        <f t="shared" si="7"/>
        <v>0.07132328479046923</v>
      </c>
    </row>
    <row r="27" spans="1:25" ht="19.5" customHeight="1">
      <c r="A27" s="234" t="s">
        <v>361</v>
      </c>
      <c r="B27" s="231">
        <v>8223</v>
      </c>
      <c r="C27" s="229">
        <v>9309</v>
      </c>
      <c r="D27" s="230">
        <v>0</v>
      </c>
      <c r="E27" s="276">
        <v>0</v>
      </c>
      <c r="F27" s="277">
        <f aca="true" t="shared" si="8" ref="F27:F36">SUM(B27:E27)</f>
        <v>17532</v>
      </c>
      <c r="G27" s="232">
        <f aca="true" t="shared" si="9" ref="G27:G36">F27/$F$9</f>
        <v>0.01701881466266209</v>
      </c>
      <c r="H27" s="231">
        <v>7994</v>
      </c>
      <c r="I27" s="229">
        <v>8459</v>
      </c>
      <c r="J27" s="230"/>
      <c r="K27" s="276"/>
      <c r="L27" s="277">
        <f aca="true" t="shared" si="10" ref="L27:L36">SUM(H27:K27)</f>
        <v>16453</v>
      </c>
      <c r="M27" s="218">
        <f aca="true" t="shared" si="11" ref="M27:M36">IF(ISERROR(F27/L27-1),"         /0",(F27/L27-1))</f>
        <v>0.06558074515285961</v>
      </c>
      <c r="N27" s="231">
        <v>50243</v>
      </c>
      <c r="O27" s="229">
        <v>45712</v>
      </c>
      <c r="P27" s="230"/>
      <c r="Q27" s="276">
        <v>4</v>
      </c>
      <c r="R27" s="277">
        <f aca="true" t="shared" si="12" ref="R27:R36">SUM(N27:Q27)</f>
        <v>95959</v>
      </c>
      <c r="S27" s="232">
        <f aca="true" t="shared" si="13" ref="S27:S36">R27/$R$9</f>
        <v>0.015492353113735495</v>
      </c>
      <c r="T27" s="231">
        <v>51031</v>
      </c>
      <c r="U27" s="229">
        <v>47957</v>
      </c>
      <c r="V27" s="230"/>
      <c r="W27" s="276"/>
      <c r="X27" s="263">
        <f aca="true" t="shared" si="14" ref="X27:X36">SUM(T27:W27)</f>
        <v>98988</v>
      </c>
      <c r="Y27" s="228">
        <f aca="true" t="shared" si="15" ref="Y27:Y36">IF(ISERROR(R27/X27-1),"         /0",IF(R27/X27&gt;5,"  *  ",(R27/X27-1)))</f>
        <v>-0.030599668646704603</v>
      </c>
    </row>
    <row r="28" spans="1:25" ht="19.5" customHeight="1">
      <c r="A28" s="234" t="s">
        <v>362</v>
      </c>
      <c r="B28" s="231">
        <v>5600</v>
      </c>
      <c r="C28" s="229">
        <v>8180</v>
      </c>
      <c r="D28" s="230">
        <v>0</v>
      </c>
      <c r="E28" s="276">
        <v>0</v>
      </c>
      <c r="F28" s="277">
        <f t="shared" si="8"/>
        <v>13780</v>
      </c>
      <c r="G28" s="232">
        <f t="shared" si="9"/>
        <v>0.013376640774097854</v>
      </c>
      <c r="H28" s="231">
        <v>3982</v>
      </c>
      <c r="I28" s="229">
        <v>3906</v>
      </c>
      <c r="J28" s="230"/>
      <c r="K28" s="276"/>
      <c r="L28" s="277">
        <f t="shared" si="10"/>
        <v>7888</v>
      </c>
      <c r="M28" s="218">
        <f t="shared" si="11"/>
        <v>0.7469574036511155</v>
      </c>
      <c r="N28" s="231">
        <v>29017</v>
      </c>
      <c r="O28" s="229">
        <v>26260</v>
      </c>
      <c r="P28" s="230">
        <v>9</v>
      </c>
      <c r="Q28" s="276">
        <v>0</v>
      </c>
      <c r="R28" s="277">
        <f t="shared" si="12"/>
        <v>55286</v>
      </c>
      <c r="S28" s="232">
        <f t="shared" si="13"/>
        <v>0.008925793664439819</v>
      </c>
      <c r="T28" s="231">
        <v>8978</v>
      </c>
      <c r="U28" s="229">
        <v>3906</v>
      </c>
      <c r="V28" s="230"/>
      <c r="W28" s="276"/>
      <c r="X28" s="263">
        <f t="shared" si="14"/>
        <v>12884</v>
      </c>
      <c r="Y28" s="228">
        <f t="shared" si="15"/>
        <v>3.29105867742937</v>
      </c>
    </row>
    <row r="29" spans="1:25" ht="19.5" customHeight="1">
      <c r="A29" s="234" t="s">
        <v>363</v>
      </c>
      <c r="B29" s="231">
        <v>4954</v>
      </c>
      <c r="C29" s="229">
        <v>5241</v>
      </c>
      <c r="D29" s="230">
        <v>0</v>
      </c>
      <c r="E29" s="276">
        <v>0</v>
      </c>
      <c r="F29" s="277">
        <f t="shared" si="8"/>
        <v>10195</v>
      </c>
      <c r="G29" s="232">
        <f t="shared" si="9"/>
        <v>0.009896578569806068</v>
      </c>
      <c r="H29" s="231">
        <v>8679</v>
      </c>
      <c r="I29" s="229">
        <v>10268</v>
      </c>
      <c r="J29" s="230"/>
      <c r="K29" s="276"/>
      <c r="L29" s="277">
        <f t="shared" si="10"/>
        <v>18947</v>
      </c>
      <c r="M29" s="218">
        <f t="shared" si="11"/>
        <v>-0.46192009289069513</v>
      </c>
      <c r="N29" s="231">
        <v>50788</v>
      </c>
      <c r="O29" s="229">
        <v>47157</v>
      </c>
      <c r="P29" s="230"/>
      <c r="Q29" s="276"/>
      <c r="R29" s="277">
        <f t="shared" si="12"/>
        <v>97945</v>
      </c>
      <c r="S29" s="232">
        <f t="shared" si="13"/>
        <v>0.015812988106637452</v>
      </c>
      <c r="T29" s="231">
        <v>56006</v>
      </c>
      <c r="U29" s="229">
        <v>51899</v>
      </c>
      <c r="V29" s="230"/>
      <c r="W29" s="276"/>
      <c r="X29" s="263">
        <f t="shared" si="14"/>
        <v>107905</v>
      </c>
      <c r="Y29" s="228">
        <f t="shared" si="15"/>
        <v>-0.09230341504100825</v>
      </c>
    </row>
    <row r="30" spans="1:25" ht="19.5" customHeight="1">
      <c r="A30" s="234" t="s">
        <v>364</v>
      </c>
      <c r="B30" s="231">
        <v>3514</v>
      </c>
      <c r="C30" s="229">
        <v>4530</v>
      </c>
      <c r="D30" s="230">
        <v>0</v>
      </c>
      <c r="E30" s="276">
        <v>0</v>
      </c>
      <c r="F30" s="277">
        <f t="shared" si="8"/>
        <v>8044</v>
      </c>
      <c r="G30" s="232">
        <f t="shared" si="9"/>
        <v>0.0078085412472309965</v>
      </c>
      <c r="H30" s="231">
        <v>178</v>
      </c>
      <c r="I30" s="229">
        <v>276</v>
      </c>
      <c r="J30" s="230"/>
      <c r="K30" s="276"/>
      <c r="L30" s="277">
        <f t="shared" si="10"/>
        <v>454</v>
      </c>
      <c r="M30" s="218">
        <f t="shared" si="11"/>
        <v>16.718061674008812</v>
      </c>
      <c r="N30" s="231">
        <v>14272</v>
      </c>
      <c r="O30" s="229">
        <v>16265</v>
      </c>
      <c r="P30" s="230"/>
      <c r="Q30" s="276"/>
      <c r="R30" s="277">
        <f t="shared" si="12"/>
        <v>30537</v>
      </c>
      <c r="S30" s="232">
        <f t="shared" si="13"/>
        <v>0.004930126273034742</v>
      </c>
      <c r="T30" s="231">
        <v>1581</v>
      </c>
      <c r="U30" s="229">
        <v>276</v>
      </c>
      <c r="V30" s="230"/>
      <c r="W30" s="276"/>
      <c r="X30" s="263">
        <f t="shared" si="14"/>
        <v>1857</v>
      </c>
      <c r="Y30" s="228" t="str">
        <f t="shared" si="15"/>
        <v>  *  </v>
      </c>
    </row>
    <row r="31" spans="1:25" ht="19.5" customHeight="1">
      <c r="A31" s="234" t="s">
        <v>365</v>
      </c>
      <c r="B31" s="231">
        <v>771</v>
      </c>
      <c r="C31" s="229">
        <v>1409</v>
      </c>
      <c r="D31" s="230">
        <v>0</v>
      </c>
      <c r="E31" s="276">
        <v>0</v>
      </c>
      <c r="F31" s="277">
        <f t="shared" si="8"/>
        <v>2180</v>
      </c>
      <c r="G31" s="232">
        <f t="shared" si="9"/>
        <v>0.0021161884533768736</v>
      </c>
      <c r="H31" s="231">
        <v>294</v>
      </c>
      <c r="I31" s="229">
        <v>383</v>
      </c>
      <c r="J31" s="230"/>
      <c r="K31" s="276"/>
      <c r="L31" s="277">
        <f t="shared" si="10"/>
        <v>677</v>
      </c>
      <c r="M31" s="218">
        <f t="shared" si="11"/>
        <v>2.220088626292467</v>
      </c>
      <c r="N31" s="231">
        <v>2684</v>
      </c>
      <c r="O31" s="229">
        <v>2334</v>
      </c>
      <c r="P31" s="230"/>
      <c r="Q31" s="276"/>
      <c r="R31" s="277">
        <f t="shared" si="12"/>
        <v>5018</v>
      </c>
      <c r="S31" s="232">
        <f t="shared" si="13"/>
        <v>0.0008101442066374673</v>
      </c>
      <c r="T31" s="231">
        <v>810</v>
      </c>
      <c r="U31" s="229">
        <v>383</v>
      </c>
      <c r="V31" s="230"/>
      <c r="W31" s="276"/>
      <c r="X31" s="263">
        <f t="shared" si="14"/>
        <v>1193</v>
      </c>
      <c r="Y31" s="228">
        <f t="shared" si="15"/>
        <v>3.206202849958089</v>
      </c>
    </row>
    <row r="32" spans="1:25" ht="19.5" customHeight="1">
      <c r="A32" s="234" t="s">
        <v>366</v>
      </c>
      <c r="B32" s="231">
        <v>559</v>
      </c>
      <c r="C32" s="229">
        <v>931</v>
      </c>
      <c r="D32" s="230">
        <v>0</v>
      </c>
      <c r="E32" s="276">
        <v>0</v>
      </c>
      <c r="F32" s="277">
        <f>SUM(B32:E32)</f>
        <v>1490</v>
      </c>
      <c r="G32" s="232">
        <f>F32/$F$9</f>
        <v>0.001446385686023643</v>
      </c>
      <c r="H32" s="231">
        <v>618</v>
      </c>
      <c r="I32" s="229">
        <v>1290</v>
      </c>
      <c r="J32" s="230"/>
      <c r="K32" s="276"/>
      <c r="L32" s="277">
        <f>SUM(H32:K32)</f>
        <v>1908</v>
      </c>
      <c r="M32" s="218">
        <f>IF(ISERROR(F32/L32-1),"         /0",(F32/L32-1))</f>
        <v>-0.2190775681341719</v>
      </c>
      <c r="N32" s="231">
        <v>3642</v>
      </c>
      <c r="O32" s="229">
        <v>3937</v>
      </c>
      <c r="P32" s="230"/>
      <c r="Q32" s="276"/>
      <c r="R32" s="277">
        <f>SUM(N32:Q32)</f>
        <v>7579</v>
      </c>
      <c r="S32" s="232">
        <f>R32/$R$9</f>
        <v>0.0012236115867089207</v>
      </c>
      <c r="T32" s="231">
        <v>665</v>
      </c>
      <c r="U32" s="229">
        <v>1290</v>
      </c>
      <c r="V32" s="230">
        <v>4</v>
      </c>
      <c r="W32" s="276">
        <v>3</v>
      </c>
      <c r="X32" s="263">
        <f>SUM(T32:W32)</f>
        <v>1962</v>
      </c>
      <c r="Y32" s="228">
        <f>IF(ISERROR(R32/X32-1),"         /0",IF(R32/X32&gt;5,"  *  ",(R32/X32-1)))</f>
        <v>2.86289500509684</v>
      </c>
    </row>
    <row r="33" spans="1:25" ht="19.5" customHeight="1">
      <c r="A33" s="234" t="s">
        <v>367</v>
      </c>
      <c r="B33" s="231">
        <v>370</v>
      </c>
      <c r="C33" s="229">
        <v>660</v>
      </c>
      <c r="D33" s="230">
        <v>0</v>
      </c>
      <c r="E33" s="276">
        <v>0</v>
      </c>
      <c r="F33" s="277">
        <f t="shared" si="8"/>
        <v>1030</v>
      </c>
      <c r="G33" s="232">
        <f t="shared" si="9"/>
        <v>0.000999850507788156</v>
      </c>
      <c r="H33" s="231">
        <v>43</v>
      </c>
      <c r="I33" s="229">
        <v>160</v>
      </c>
      <c r="J33" s="230"/>
      <c r="K33" s="276"/>
      <c r="L33" s="277">
        <f t="shared" si="10"/>
        <v>203</v>
      </c>
      <c r="M33" s="218">
        <f t="shared" si="11"/>
        <v>4.073891625615763</v>
      </c>
      <c r="N33" s="231">
        <v>1733</v>
      </c>
      <c r="O33" s="229">
        <v>827</v>
      </c>
      <c r="P33" s="230"/>
      <c r="Q33" s="276"/>
      <c r="R33" s="277">
        <f t="shared" si="12"/>
        <v>2560</v>
      </c>
      <c r="S33" s="232">
        <f t="shared" si="13"/>
        <v>0.0004133059324415935</v>
      </c>
      <c r="T33" s="231">
        <v>224</v>
      </c>
      <c r="U33" s="229">
        <v>160</v>
      </c>
      <c r="V33" s="230"/>
      <c r="W33" s="276"/>
      <c r="X33" s="263">
        <f t="shared" si="14"/>
        <v>384</v>
      </c>
      <c r="Y33" s="228" t="str">
        <f t="shared" si="15"/>
        <v>  *  </v>
      </c>
    </row>
    <row r="34" spans="1:25" ht="19.5" customHeight="1">
      <c r="A34" s="234" t="s">
        <v>368</v>
      </c>
      <c r="B34" s="231">
        <v>360</v>
      </c>
      <c r="C34" s="229">
        <v>505</v>
      </c>
      <c r="D34" s="230">
        <v>0</v>
      </c>
      <c r="E34" s="276">
        <v>0</v>
      </c>
      <c r="F34" s="277">
        <f t="shared" si="8"/>
        <v>865</v>
      </c>
      <c r="G34" s="232">
        <f t="shared" si="9"/>
        <v>0.0008396802808123834</v>
      </c>
      <c r="H34" s="231">
        <v>110</v>
      </c>
      <c r="I34" s="229">
        <v>179</v>
      </c>
      <c r="J34" s="230"/>
      <c r="K34" s="276"/>
      <c r="L34" s="277">
        <f t="shared" si="10"/>
        <v>289</v>
      </c>
      <c r="M34" s="218">
        <f t="shared" si="11"/>
        <v>1.9930795847750864</v>
      </c>
      <c r="N34" s="231">
        <v>734</v>
      </c>
      <c r="O34" s="229">
        <v>758</v>
      </c>
      <c r="P34" s="230"/>
      <c r="Q34" s="276"/>
      <c r="R34" s="277">
        <f t="shared" si="12"/>
        <v>1492</v>
      </c>
      <c r="S34" s="232">
        <f t="shared" si="13"/>
        <v>0.0002408798637511162</v>
      </c>
      <c r="T34" s="231">
        <v>403</v>
      </c>
      <c r="U34" s="229">
        <v>179</v>
      </c>
      <c r="V34" s="230"/>
      <c r="W34" s="276"/>
      <c r="X34" s="263">
        <f t="shared" si="14"/>
        <v>582</v>
      </c>
      <c r="Y34" s="228">
        <f t="shared" si="15"/>
        <v>1.5635738831615122</v>
      </c>
    </row>
    <row r="35" spans="1:25" ht="19.5" customHeight="1">
      <c r="A35" s="234" t="s">
        <v>369</v>
      </c>
      <c r="B35" s="231">
        <v>204</v>
      </c>
      <c r="C35" s="229">
        <v>315</v>
      </c>
      <c r="D35" s="230">
        <v>0</v>
      </c>
      <c r="E35" s="276">
        <v>0</v>
      </c>
      <c r="F35" s="277">
        <f t="shared" si="8"/>
        <v>519</v>
      </c>
      <c r="G35" s="232">
        <f t="shared" si="9"/>
        <v>0.0005038081684874301</v>
      </c>
      <c r="H35" s="231">
        <v>71</v>
      </c>
      <c r="I35" s="229">
        <v>18</v>
      </c>
      <c r="J35" s="230"/>
      <c r="K35" s="276"/>
      <c r="L35" s="277">
        <f t="shared" si="10"/>
        <v>89</v>
      </c>
      <c r="M35" s="218">
        <f t="shared" si="11"/>
        <v>4.831460674157303</v>
      </c>
      <c r="N35" s="231">
        <v>554</v>
      </c>
      <c r="O35" s="229">
        <v>430</v>
      </c>
      <c r="P35" s="230"/>
      <c r="Q35" s="276"/>
      <c r="R35" s="277">
        <f t="shared" si="12"/>
        <v>984</v>
      </c>
      <c r="S35" s="232">
        <f t="shared" si="13"/>
        <v>0.0001588644677822375</v>
      </c>
      <c r="T35" s="231">
        <v>245</v>
      </c>
      <c r="U35" s="229">
        <v>18</v>
      </c>
      <c r="V35" s="230"/>
      <c r="W35" s="276"/>
      <c r="X35" s="263">
        <f t="shared" si="14"/>
        <v>263</v>
      </c>
      <c r="Y35" s="228">
        <f t="shared" si="15"/>
        <v>2.741444866920152</v>
      </c>
    </row>
    <row r="36" spans="1:25" ht="19.5" customHeight="1">
      <c r="A36" s="234" t="s">
        <v>370</v>
      </c>
      <c r="B36" s="231">
        <v>155</v>
      </c>
      <c r="C36" s="229">
        <v>245</v>
      </c>
      <c r="D36" s="230">
        <v>0</v>
      </c>
      <c r="E36" s="276">
        <v>0</v>
      </c>
      <c r="F36" s="277">
        <f t="shared" si="8"/>
        <v>400</v>
      </c>
      <c r="G36" s="232">
        <f t="shared" si="9"/>
        <v>0.0003882914593352062</v>
      </c>
      <c r="H36" s="231">
        <v>12</v>
      </c>
      <c r="I36" s="229">
        <v>70</v>
      </c>
      <c r="J36" s="230"/>
      <c r="K36" s="276"/>
      <c r="L36" s="277">
        <f t="shared" si="10"/>
        <v>82</v>
      </c>
      <c r="M36" s="218">
        <f t="shared" si="11"/>
        <v>3.8780487804878048</v>
      </c>
      <c r="N36" s="231">
        <v>233</v>
      </c>
      <c r="O36" s="229">
        <v>318</v>
      </c>
      <c r="P36" s="230"/>
      <c r="Q36" s="276"/>
      <c r="R36" s="277">
        <f t="shared" si="12"/>
        <v>551</v>
      </c>
      <c r="S36" s="232">
        <f t="shared" si="13"/>
        <v>8.89576440528586E-05</v>
      </c>
      <c r="T36" s="231">
        <v>12</v>
      </c>
      <c r="U36" s="229">
        <v>70</v>
      </c>
      <c r="V36" s="230"/>
      <c r="W36" s="276"/>
      <c r="X36" s="263">
        <f t="shared" si="14"/>
        <v>82</v>
      </c>
      <c r="Y36" s="228" t="str">
        <f t="shared" si="15"/>
        <v>  *  </v>
      </c>
    </row>
    <row r="37" spans="1:25" ht="19.5" customHeight="1">
      <c r="A37" s="234" t="s">
        <v>371</v>
      </c>
      <c r="B37" s="231">
        <v>188</v>
      </c>
      <c r="C37" s="229">
        <v>157</v>
      </c>
      <c r="D37" s="230">
        <v>0</v>
      </c>
      <c r="E37" s="276">
        <v>0</v>
      </c>
      <c r="F37" s="213">
        <f>SUM(B37:E37)</f>
        <v>345</v>
      </c>
      <c r="G37" s="232">
        <f>F37/$F$9</f>
        <v>0.00033490138367661535</v>
      </c>
      <c r="H37" s="231">
        <v>33</v>
      </c>
      <c r="I37" s="229">
        <v>14</v>
      </c>
      <c r="J37" s="230"/>
      <c r="K37" s="276"/>
      <c r="L37" s="277">
        <f>SUM(H37:K37)</f>
        <v>47</v>
      </c>
      <c r="M37" s="218" t="s">
        <v>50</v>
      </c>
      <c r="N37" s="231">
        <v>404</v>
      </c>
      <c r="O37" s="229">
        <v>324</v>
      </c>
      <c r="P37" s="230"/>
      <c r="Q37" s="276"/>
      <c r="R37" s="277">
        <f>SUM(N37:Q37)</f>
        <v>728</v>
      </c>
      <c r="S37" s="232">
        <f>R37/$R$9</f>
        <v>0.00011753387453807815</v>
      </c>
      <c r="T37" s="231">
        <v>42</v>
      </c>
      <c r="U37" s="229">
        <v>14</v>
      </c>
      <c r="V37" s="230"/>
      <c r="W37" s="276"/>
      <c r="X37" s="263">
        <f>SUM(T37:W37)</f>
        <v>56</v>
      </c>
      <c r="Y37" s="228" t="str">
        <f>IF(ISERROR(R37/X37-1),"         /0",IF(R37/X37&gt;5,"  *  ",(R37/X37-1)))</f>
        <v>  *  </v>
      </c>
    </row>
    <row r="38" spans="1:25" ht="19.5" customHeight="1">
      <c r="A38" s="234" t="s">
        <v>372</v>
      </c>
      <c r="B38" s="231">
        <v>134</v>
      </c>
      <c r="C38" s="229">
        <v>166</v>
      </c>
      <c r="D38" s="230">
        <v>0</v>
      </c>
      <c r="E38" s="276">
        <v>0</v>
      </c>
      <c r="F38" s="277">
        <f>SUM(B38:E38)</f>
        <v>300</v>
      </c>
      <c r="G38" s="232">
        <f>F38/$F$9</f>
        <v>0.00029121859450140464</v>
      </c>
      <c r="H38" s="231">
        <v>13</v>
      </c>
      <c r="I38" s="229">
        <v>15</v>
      </c>
      <c r="J38" s="230"/>
      <c r="K38" s="276"/>
      <c r="L38" s="277">
        <f>SUM(H38:K38)</f>
        <v>28</v>
      </c>
      <c r="M38" s="218">
        <f>IF(ISERROR(F38/L38-1),"         /0",(F38/L38-1))</f>
        <v>9.714285714285714</v>
      </c>
      <c r="N38" s="231">
        <v>302</v>
      </c>
      <c r="O38" s="229">
        <v>224</v>
      </c>
      <c r="P38" s="230"/>
      <c r="Q38" s="276"/>
      <c r="R38" s="277">
        <f>SUM(N38:Q38)</f>
        <v>526</v>
      </c>
      <c r="S38" s="232">
        <f>R38/$R$9</f>
        <v>8.492145330635866E-05</v>
      </c>
      <c r="T38" s="231">
        <v>51</v>
      </c>
      <c r="U38" s="229">
        <v>15</v>
      </c>
      <c r="V38" s="230"/>
      <c r="W38" s="276"/>
      <c r="X38" s="263">
        <f>SUM(T38:W38)</f>
        <v>66</v>
      </c>
      <c r="Y38" s="228" t="str">
        <f>IF(ISERROR(R38/X38-1),"         /0",IF(R38/X38&gt;5,"  *  ",(R38/X38-1)))</f>
        <v>  *  </v>
      </c>
    </row>
    <row r="39" spans="1:25" ht="19.5" customHeight="1" thickBot="1">
      <c r="A39" s="234" t="s">
        <v>56</v>
      </c>
      <c r="B39" s="231">
        <v>405</v>
      </c>
      <c r="C39" s="229">
        <v>553</v>
      </c>
      <c r="D39" s="230">
        <v>0</v>
      </c>
      <c r="E39" s="276">
        <v>0</v>
      </c>
      <c r="F39" s="277">
        <f t="shared" si="0"/>
        <v>958</v>
      </c>
      <c r="G39" s="232">
        <f t="shared" si="1"/>
        <v>0.0009299580451078188</v>
      </c>
      <c r="H39" s="231">
        <v>115</v>
      </c>
      <c r="I39" s="229">
        <v>65</v>
      </c>
      <c r="J39" s="230"/>
      <c r="K39" s="276"/>
      <c r="L39" s="277">
        <f t="shared" si="2"/>
        <v>180</v>
      </c>
      <c r="M39" s="278">
        <f t="shared" si="3"/>
        <v>4.322222222222222</v>
      </c>
      <c r="N39" s="231">
        <v>1028</v>
      </c>
      <c r="O39" s="229">
        <v>719</v>
      </c>
      <c r="P39" s="230">
        <v>0</v>
      </c>
      <c r="Q39" s="276">
        <v>0</v>
      </c>
      <c r="R39" s="277">
        <f t="shared" si="4"/>
        <v>1747</v>
      </c>
      <c r="S39" s="232">
        <f t="shared" si="5"/>
        <v>0.00028204900936541554</v>
      </c>
      <c r="T39" s="231">
        <v>573</v>
      </c>
      <c r="U39" s="229">
        <v>65</v>
      </c>
      <c r="V39" s="230">
        <v>0</v>
      </c>
      <c r="W39" s="276">
        <v>0</v>
      </c>
      <c r="X39" s="263">
        <f t="shared" si="6"/>
        <v>638</v>
      </c>
      <c r="Y39" s="228">
        <f t="shared" si="7"/>
        <v>1.738244514106583</v>
      </c>
    </row>
    <row r="40" spans="1:25" s="266" customFormat="1" ht="19.5" customHeight="1">
      <c r="A40" s="275" t="s">
        <v>58</v>
      </c>
      <c r="B40" s="272">
        <f>SUM(B41:B49)</f>
        <v>137751</v>
      </c>
      <c r="C40" s="271">
        <f>SUM(C41:C49)</f>
        <v>154071</v>
      </c>
      <c r="D40" s="270">
        <f>SUM(D41:D49)</f>
        <v>11</v>
      </c>
      <c r="E40" s="269">
        <f>SUM(E41:E49)</f>
        <v>10</v>
      </c>
      <c r="F40" s="268">
        <f t="shared" si="0"/>
        <v>291843</v>
      </c>
      <c r="G40" s="273">
        <f t="shared" si="1"/>
        <v>0.28330036091691146</v>
      </c>
      <c r="H40" s="272">
        <f>SUM(H41:H49)</f>
        <v>111513</v>
      </c>
      <c r="I40" s="271">
        <f>SUM(I41:I49)</f>
        <v>128587</v>
      </c>
      <c r="J40" s="270">
        <f>SUM(J41:J49)</f>
        <v>2316</v>
      </c>
      <c r="K40" s="269">
        <f>SUM(K41:K49)</f>
        <v>2772</v>
      </c>
      <c r="L40" s="268">
        <f t="shared" si="2"/>
        <v>245188</v>
      </c>
      <c r="M40" s="274">
        <f t="shared" si="3"/>
        <v>0.1902825586896586</v>
      </c>
      <c r="N40" s="272">
        <f>SUM(N41:N49)</f>
        <v>886418</v>
      </c>
      <c r="O40" s="271">
        <f>SUM(O41:O49)</f>
        <v>869052</v>
      </c>
      <c r="P40" s="270">
        <f>SUM(P41:P49)</f>
        <v>19289</v>
      </c>
      <c r="Q40" s="269">
        <f>SUM(Q41:Q49)</f>
        <v>19684</v>
      </c>
      <c r="R40" s="268">
        <f t="shared" si="4"/>
        <v>1794443</v>
      </c>
      <c r="S40" s="273">
        <f t="shared" si="5"/>
        <v>0.2897085692688634</v>
      </c>
      <c r="T40" s="272">
        <f>SUM(T41:T49)</f>
        <v>728885</v>
      </c>
      <c r="U40" s="271">
        <f>SUM(U41:U49)</f>
        <v>704058</v>
      </c>
      <c r="V40" s="270">
        <f>SUM(V41:V49)</f>
        <v>22933</v>
      </c>
      <c r="W40" s="269">
        <f>SUM(W41:W49)</f>
        <v>22605</v>
      </c>
      <c r="X40" s="268">
        <f t="shared" si="6"/>
        <v>1478481</v>
      </c>
      <c r="Y40" s="267">
        <f t="shared" si="7"/>
        <v>0.21370717648721893</v>
      </c>
    </row>
    <row r="41" spans="1:25" s="204" customFormat="1" ht="19.5" customHeight="1">
      <c r="A41" s="219" t="s">
        <v>373</v>
      </c>
      <c r="B41" s="217">
        <v>78347</v>
      </c>
      <c r="C41" s="214">
        <v>88824</v>
      </c>
      <c r="D41" s="213">
        <v>3</v>
      </c>
      <c r="E41" s="264">
        <v>3</v>
      </c>
      <c r="F41" s="263">
        <f t="shared" si="0"/>
        <v>167177</v>
      </c>
      <c r="G41" s="216">
        <f t="shared" si="1"/>
        <v>0.16228350324320442</v>
      </c>
      <c r="H41" s="217">
        <v>68490</v>
      </c>
      <c r="I41" s="214">
        <v>81022</v>
      </c>
      <c r="J41" s="213">
        <v>2247</v>
      </c>
      <c r="K41" s="264">
        <v>2624</v>
      </c>
      <c r="L41" s="263">
        <f t="shared" si="2"/>
        <v>154383</v>
      </c>
      <c r="M41" s="265">
        <f t="shared" si="3"/>
        <v>0.08287181878833816</v>
      </c>
      <c r="N41" s="217">
        <v>520371</v>
      </c>
      <c r="O41" s="214">
        <v>492663</v>
      </c>
      <c r="P41" s="213">
        <v>14942</v>
      </c>
      <c r="Q41" s="264">
        <v>14781</v>
      </c>
      <c r="R41" s="263">
        <f t="shared" si="4"/>
        <v>1042757</v>
      </c>
      <c r="S41" s="216">
        <f t="shared" si="5"/>
        <v>0.16835064616992138</v>
      </c>
      <c r="T41" s="215">
        <v>449653</v>
      </c>
      <c r="U41" s="214">
        <v>425555</v>
      </c>
      <c r="V41" s="213">
        <v>17819</v>
      </c>
      <c r="W41" s="264">
        <v>17672</v>
      </c>
      <c r="X41" s="263">
        <f t="shared" si="6"/>
        <v>910699</v>
      </c>
      <c r="Y41" s="212">
        <f t="shared" si="7"/>
        <v>0.14500729659305645</v>
      </c>
    </row>
    <row r="42" spans="1:25" s="204" customFormat="1" ht="19.5" customHeight="1">
      <c r="A42" s="219" t="s">
        <v>374</v>
      </c>
      <c r="B42" s="217">
        <v>40891</v>
      </c>
      <c r="C42" s="214">
        <v>45033</v>
      </c>
      <c r="D42" s="213">
        <v>8</v>
      </c>
      <c r="E42" s="264">
        <v>7</v>
      </c>
      <c r="F42" s="263">
        <f t="shared" si="0"/>
        <v>85939</v>
      </c>
      <c r="G42" s="216">
        <f t="shared" si="1"/>
        <v>0.08342344930952071</v>
      </c>
      <c r="H42" s="217">
        <v>28128</v>
      </c>
      <c r="I42" s="214">
        <v>32380</v>
      </c>
      <c r="J42" s="213">
        <v>2</v>
      </c>
      <c r="K42" s="264">
        <v>99</v>
      </c>
      <c r="L42" s="263">
        <f t="shared" si="2"/>
        <v>60609</v>
      </c>
      <c r="M42" s="265">
        <f t="shared" si="3"/>
        <v>0.41792473065056335</v>
      </c>
      <c r="N42" s="217">
        <v>251063</v>
      </c>
      <c r="O42" s="214">
        <v>257097</v>
      </c>
      <c r="P42" s="213">
        <v>3591</v>
      </c>
      <c r="Q42" s="264">
        <v>4173</v>
      </c>
      <c r="R42" s="263">
        <f t="shared" si="4"/>
        <v>515924</v>
      </c>
      <c r="S42" s="216">
        <f t="shared" si="5"/>
        <v>0.08329470698788932</v>
      </c>
      <c r="T42" s="215">
        <v>179222</v>
      </c>
      <c r="U42" s="214">
        <v>179031</v>
      </c>
      <c r="V42" s="213">
        <v>2607</v>
      </c>
      <c r="W42" s="264">
        <v>2485</v>
      </c>
      <c r="X42" s="263">
        <f t="shared" si="6"/>
        <v>363345</v>
      </c>
      <c r="Y42" s="212">
        <f t="shared" si="7"/>
        <v>0.4199287178852056</v>
      </c>
    </row>
    <row r="43" spans="1:25" s="204" customFormat="1" ht="19.5" customHeight="1">
      <c r="A43" s="219" t="s">
        <v>375</v>
      </c>
      <c r="B43" s="217">
        <v>5984</v>
      </c>
      <c r="C43" s="214">
        <v>5931</v>
      </c>
      <c r="D43" s="213">
        <v>0</v>
      </c>
      <c r="E43" s="264">
        <v>0</v>
      </c>
      <c r="F43" s="263">
        <f t="shared" si="0"/>
        <v>11915</v>
      </c>
      <c r="G43" s="216">
        <f t="shared" si="1"/>
        <v>0.011566231844947454</v>
      </c>
      <c r="H43" s="217">
        <v>3886</v>
      </c>
      <c r="I43" s="214">
        <v>3842</v>
      </c>
      <c r="J43" s="213">
        <v>3</v>
      </c>
      <c r="K43" s="264"/>
      <c r="L43" s="263">
        <f t="shared" si="2"/>
        <v>7731</v>
      </c>
      <c r="M43" s="265">
        <f t="shared" si="3"/>
        <v>0.5411977751907904</v>
      </c>
      <c r="N43" s="217">
        <v>37182</v>
      </c>
      <c r="O43" s="214">
        <v>38839</v>
      </c>
      <c r="P43" s="213">
        <v>489</v>
      </c>
      <c r="Q43" s="264">
        <v>359</v>
      </c>
      <c r="R43" s="263">
        <f t="shared" si="4"/>
        <v>76869</v>
      </c>
      <c r="S43" s="216">
        <f t="shared" si="5"/>
        <v>0.012410317859708146</v>
      </c>
      <c r="T43" s="215">
        <v>31274</v>
      </c>
      <c r="U43" s="214">
        <v>32074</v>
      </c>
      <c r="V43" s="213">
        <v>1933</v>
      </c>
      <c r="W43" s="264">
        <v>1834</v>
      </c>
      <c r="X43" s="263">
        <f t="shared" si="6"/>
        <v>67115</v>
      </c>
      <c r="Y43" s="212">
        <f t="shared" si="7"/>
        <v>0.1453326380093869</v>
      </c>
    </row>
    <row r="44" spans="1:25" s="204" customFormat="1" ht="19.5" customHeight="1">
      <c r="A44" s="219" t="s">
        <v>376</v>
      </c>
      <c r="B44" s="217">
        <v>5143</v>
      </c>
      <c r="C44" s="214">
        <v>6639</v>
      </c>
      <c r="D44" s="213">
        <v>0</v>
      </c>
      <c r="E44" s="264">
        <v>0</v>
      </c>
      <c r="F44" s="263">
        <f>SUM(B44:E44)</f>
        <v>11782</v>
      </c>
      <c r="G44" s="216">
        <f>F44/$F$9</f>
        <v>0.011437124934718499</v>
      </c>
      <c r="H44" s="217">
        <v>4836</v>
      </c>
      <c r="I44" s="214">
        <v>6140</v>
      </c>
      <c r="J44" s="213">
        <v>8</v>
      </c>
      <c r="K44" s="264">
        <v>8</v>
      </c>
      <c r="L44" s="263">
        <f>SUM(H44:K44)</f>
        <v>10992</v>
      </c>
      <c r="M44" s="265">
        <f>IF(ISERROR(F44/L44-1),"         /0",(F44/L44-1))</f>
        <v>0.07187045123726343</v>
      </c>
      <c r="N44" s="217">
        <v>31401</v>
      </c>
      <c r="O44" s="214">
        <v>38142</v>
      </c>
      <c r="P44" s="213">
        <v>179</v>
      </c>
      <c r="Q44" s="264">
        <v>176</v>
      </c>
      <c r="R44" s="263">
        <f>SUM(N44:Q44)</f>
        <v>69898</v>
      </c>
      <c r="S44" s="216">
        <f>R44/$R$9</f>
        <v>0.011284866431954102</v>
      </c>
      <c r="T44" s="215">
        <v>27671</v>
      </c>
      <c r="U44" s="214">
        <v>32256</v>
      </c>
      <c r="V44" s="213">
        <v>243</v>
      </c>
      <c r="W44" s="264">
        <v>316</v>
      </c>
      <c r="X44" s="263">
        <f>SUM(T44:W44)</f>
        <v>60486</v>
      </c>
      <c r="Y44" s="212">
        <f>IF(ISERROR(R44/X44-1),"         /0",IF(R44/X44&gt;5,"  *  ",(R44/X44-1)))</f>
        <v>0.1556062559931224</v>
      </c>
    </row>
    <row r="45" spans="1:25" s="204" customFormat="1" ht="19.5" customHeight="1">
      <c r="A45" s="219" t="s">
        <v>377</v>
      </c>
      <c r="B45" s="217">
        <v>2873</v>
      </c>
      <c r="C45" s="214">
        <v>2784</v>
      </c>
      <c r="D45" s="213">
        <v>0</v>
      </c>
      <c r="E45" s="264">
        <v>0</v>
      </c>
      <c r="F45" s="263">
        <f>SUM(B45:E45)</f>
        <v>5657</v>
      </c>
      <c r="G45" s="216">
        <f>F45/$F$9</f>
        <v>0.005491411963648153</v>
      </c>
      <c r="H45" s="217">
        <v>2087</v>
      </c>
      <c r="I45" s="214">
        <v>1860</v>
      </c>
      <c r="J45" s="213"/>
      <c r="K45" s="264">
        <v>0</v>
      </c>
      <c r="L45" s="263">
        <f>SUM(H45:K45)</f>
        <v>3947</v>
      </c>
      <c r="M45" s="265">
        <f>IF(ISERROR(F45/L45-1),"         /0",(F45/L45-1))</f>
        <v>0.4332404357740056</v>
      </c>
      <c r="N45" s="217">
        <v>17469</v>
      </c>
      <c r="O45" s="214">
        <v>16291</v>
      </c>
      <c r="P45" s="213"/>
      <c r="Q45" s="264">
        <v>127</v>
      </c>
      <c r="R45" s="263">
        <f>SUM(N45:Q45)</f>
        <v>33887</v>
      </c>
      <c r="S45" s="216">
        <f>R45/$R$9</f>
        <v>0.005470975833065734</v>
      </c>
      <c r="T45" s="215">
        <v>13880</v>
      </c>
      <c r="U45" s="214">
        <v>12609</v>
      </c>
      <c r="V45" s="213"/>
      <c r="W45" s="264">
        <v>12</v>
      </c>
      <c r="X45" s="263">
        <f>SUM(T45:W45)</f>
        <v>26501</v>
      </c>
      <c r="Y45" s="212">
        <f>IF(ISERROR(R45/X45-1),"         /0",IF(R45/X45&gt;5,"  *  ",(R45/X45-1)))</f>
        <v>0.2787064639070225</v>
      </c>
    </row>
    <row r="46" spans="1:25" s="204" customFormat="1" ht="19.5" customHeight="1">
      <c r="A46" s="219" t="s">
        <v>378</v>
      </c>
      <c r="B46" s="217">
        <v>2508</v>
      </c>
      <c r="C46" s="214">
        <v>2885</v>
      </c>
      <c r="D46" s="213">
        <v>0</v>
      </c>
      <c r="E46" s="264">
        <v>0</v>
      </c>
      <c r="F46" s="263">
        <f>SUM(B46:E46)</f>
        <v>5393</v>
      </c>
      <c r="G46" s="216">
        <f>F46/$F$9</f>
        <v>0.005235139600486918</v>
      </c>
      <c r="H46" s="217">
        <v>2268</v>
      </c>
      <c r="I46" s="214">
        <v>2138</v>
      </c>
      <c r="J46" s="213">
        <v>6</v>
      </c>
      <c r="K46" s="264">
        <v>4</v>
      </c>
      <c r="L46" s="263">
        <f>SUM(H46:K46)</f>
        <v>4416</v>
      </c>
      <c r="M46" s="265">
        <f>IF(ISERROR(F46/L46-1),"         /0",(F46/L46-1))</f>
        <v>0.2212409420289856</v>
      </c>
      <c r="N46" s="217">
        <v>15244</v>
      </c>
      <c r="O46" s="214">
        <v>15059</v>
      </c>
      <c r="P46" s="213">
        <v>16</v>
      </c>
      <c r="Q46" s="264">
        <v>16</v>
      </c>
      <c r="R46" s="263">
        <f>SUM(N46:Q46)</f>
        <v>30335</v>
      </c>
      <c r="S46" s="216">
        <f>R46/$R$9</f>
        <v>0.004897513851803023</v>
      </c>
      <c r="T46" s="215">
        <v>13946</v>
      </c>
      <c r="U46" s="214">
        <v>14009</v>
      </c>
      <c r="V46" s="213">
        <v>195</v>
      </c>
      <c r="W46" s="264">
        <v>162</v>
      </c>
      <c r="X46" s="263">
        <f>SUM(T46:W46)</f>
        <v>28312</v>
      </c>
      <c r="Y46" s="212">
        <f>IF(ISERROR(R46/X46-1),"         /0",IF(R46/X46&gt;5,"  *  ",(R46/X46-1)))</f>
        <v>0.07145380050861827</v>
      </c>
    </row>
    <row r="47" spans="1:25" s="204" customFormat="1" ht="19.5" customHeight="1">
      <c r="A47" s="219" t="s">
        <v>379</v>
      </c>
      <c r="B47" s="217">
        <v>997</v>
      </c>
      <c r="C47" s="214">
        <v>1336</v>
      </c>
      <c r="D47" s="213">
        <v>0</v>
      </c>
      <c r="E47" s="264">
        <v>0</v>
      </c>
      <c r="F47" s="263">
        <f>SUM(B47:E47)</f>
        <v>2333</v>
      </c>
      <c r="G47" s="216">
        <f>F47/$F$9</f>
        <v>0.00226470993657259</v>
      </c>
      <c r="H47" s="217">
        <v>1186</v>
      </c>
      <c r="I47" s="214">
        <v>781</v>
      </c>
      <c r="J47" s="213">
        <v>34</v>
      </c>
      <c r="K47" s="264">
        <v>34</v>
      </c>
      <c r="L47" s="263">
        <f>SUM(H47:K47)</f>
        <v>2035</v>
      </c>
      <c r="M47" s="265">
        <f>IF(ISERROR(F47/L47-1),"         /0",(F47/L47-1))</f>
        <v>0.14643734643734652</v>
      </c>
      <c r="N47" s="217">
        <v>7396</v>
      </c>
      <c r="O47" s="214">
        <v>7566</v>
      </c>
      <c r="P47" s="213">
        <v>37</v>
      </c>
      <c r="Q47" s="264">
        <v>19</v>
      </c>
      <c r="R47" s="263">
        <f>SUM(N47:Q47)</f>
        <v>15018</v>
      </c>
      <c r="S47" s="216">
        <f>R47/$R$9</f>
        <v>0.002424620505237442</v>
      </c>
      <c r="T47" s="215">
        <v>9640</v>
      </c>
      <c r="U47" s="214">
        <v>5845</v>
      </c>
      <c r="V47" s="213">
        <v>112</v>
      </c>
      <c r="W47" s="264">
        <v>115</v>
      </c>
      <c r="X47" s="263">
        <f>SUM(T47:W47)</f>
        <v>15712</v>
      </c>
      <c r="Y47" s="212">
        <f>IF(ISERROR(R47/X47-1),"         /0",IF(R47/X47&gt;5,"  *  ",(R47/X47-1)))</f>
        <v>-0.044170061099796376</v>
      </c>
    </row>
    <row r="48" spans="1:25" s="204" customFormat="1" ht="19.5" customHeight="1">
      <c r="A48" s="219" t="s">
        <v>380</v>
      </c>
      <c r="B48" s="217">
        <v>818</v>
      </c>
      <c r="C48" s="214">
        <v>393</v>
      </c>
      <c r="D48" s="213">
        <v>0</v>
      </c>
      <c r="E48" s="264">
        <v>0</v>
      </c>
      <c r="F48" s="263">
        <f t="shared" si="0"/>
        <v>1211</v>
      </c>
      <c r="G48" s="216">
        <f t="shared" si="1"/>
        <v>0.0011755523931373368</v>
      </c>
      <c r="H48" s="217">
        <v>389</v>
      </c>
      <c r="I48" s="214">
        <v>236</v>
      </c>
      <c r="J48" s="213"/>
      <c r="K48" s="264"/>
      <c r="L48" s="263">
        <f t="shared" si="2"/>
        <v>625</v>
      </c>
      <c r="M48" s="265">
        <f t="shared" si="3"/>
        <v>0.9376</v>
      </c>
      <c r="N48" s="217">
        <v>4944</v>
      </c>
      <c r="O48" s="214">
        <v>2181</v>
      </c>
      <c r="P48" s="213"/>
      <c r="Q48" s="264">
        <v>0</v>
      </c>
      <c r="R48" s="263">
        <f t="shared" si="4"/>
        <v>7125</v>
      </c>
      <c r="S48" s="216">
        <f t="shared" si="5"/>
        <v>0.0011503143627524819</v>
      </c>
      <c r="T48" s="215">
        <v>2354</v>
      </c>
      <c r="U48" s="214">
        <v>1751</v>
      </c>
      <c r="V48" s="213"/>
      <c r="W48" s="264"/>
      <c r="X48" s="263">
        <f t="shared" si="6"/>
        <v>4105</v>
      </c>
      <c r="Y48" s="212">
        <f t="shared" si="7"/>
        <v>0.7356881851400732</v>
      </c>
    </row>
    <row r="49" spans="1:25" s="204" customFormat="1" ht="19.5" customHeight="1" thickBot="1">
      <c r="A49" s="219" t="s">
        <v>56</v>
      </c>
      <c r="B49" s="217">
        <v>190</v>
      </c>
      <c r="C49" s="214">
        <v>246</v>
      </c>
      <c r="D49" s="213">
        <v>0</v>
      </c>
      <c r="E49" s="264">
        <v>0</v>
      </c>
      <c r="F49" s="263">
        <f t="shared" si="0"/>
        <v>436</v>
      </c>
      <c r="G49" s="216">
        <f t="shared" si="1"/>
        <v>0.0004232376906753748</v>
      </c>
      <c r="H49" s="217">
        <v>243</v>
      </c>
      <c r="I49" s="214">
        <v>188</v>
      </c>
      <c r="J49" s="213">
        <v>16</v>
      </c>
      <c r="K49" s="264">
        <v>3</v>
      </c>
      <c r="L49" s="263">
        <f t="shared" si="2"/>
        <v>450</v>
      </c>
      <c r="M49" s="265">
        <f t="shared" si="3"/>
        <v>-0.03111111111111109</v>
      </c>
      <c r="N49" s="217">
        <v>1348</v>
      </c>
      <c r="O49" s="214">
        <v>1214</v>
      </c>
      <c r="P49" s="213">
        <v>35</v>
      </c>
      <c r="Q49" s="264">
        <v>33</v>
      </c>
      <c r="R49" s="263">
        <f t="shared" si="4"/>
        <v>2630</v>
      </c>
      <c r="S49" s="216">
        <f t="shared" si="5"/>
        <v>0.0004246072665317933</v>
      </c>
      <c r="T49" s="215">
        <v>1245</v>
      </c>
      <c r="U49" s="214">
        <v>928</v>
      </c>
      <c r="V49" s="213">
        <v>24</v>
      </c>
      <c r="W49" s="264">
        <v>9</v>
      </c>
      <c r="X49" s="263">
        <f t="shared" si="6"/>
        <v>2206</v>
      </c>
      <c r="Y49" s="212">
        <f t="shared" si="7"/>
        <v>0.19220308250226648</v>
      </c>
    </row>
    <row r="50" spans="1:25" s="266" customFormat="1" ht="19.5" customHeight="1">
      <c r="A50" s="275" t="s">
        <v>57</v>
      </c>
      <c r="B50" s="272">
        <f>SUM(B51:B53)</f>
        <v>10974</v>
      </c>
      <c r="C50" s="271">
        <f>SUM(C51:C53)</f>
        <v>13052</v>
      </c>
      <c r="D50" s="270">
        <f>SUM(D51:D53)</f>
        <v>31</v>
      </c>
      <c r="E50" s="269">
        <f>SUM(E51:E53)</f>
        <v>39</v>
      </c>
      <c r="F50" s="268">
        <f t="shared" si="0"/>
        <v>24096</v>
      </c>
      <c r="G50" s="273">
        <f t="shared" si="1"/>
        <v>0.02339067751035282</v>
      </c>
      <c r="H50" s="272">
        <f>SUM(H51:H53)</f>
        <v>9203</v>
      </c>
      <c r="I50" s="271">
        <f>SUM(I51:I53)</f>
        <v>11409</v>
      </c>
      <c r="J50" s="270">
        <f>SUM(J51:J53)</f>
        <v>0</v>
      </c>
      <c r="K50" s="269">
        <f>SUM(K51:K53)</f>
        <v>2</v>
      </c>
      <c r="L50" s="268">
        <f t="shared" si="2"/>
        <v>20614</v>
      </c>
      <c r="M50" s="274">
        <f t="shared" si="3"/>
        <v>0.1689143300669449</v>
      </c>
      <c r="N50" s="272">
        <f>SUM(N51:N53)</f>
        <v>73500</v>
      </c>
      <c r="O50" s="271">
        <f>SUM(O51:O53)</f>
        <v>75179</v>
      </c>
      <c r="P50" s="270">
        <f>SUM(P51:P53)</f>
        <v>257</v>
      </c>
      <c r="Q50" s="269">
        <f>SUM(Q51:Q53)</f>
        <v>379</v>
      </c>
      <c r="R50" s="268">
        <f t="shared" si="4"/>
        <v>149315</v>
      </c>
      <c r="S50" s="273">
        <f t="shared" si="5"/>
        <v>0.02410655285254552</v>
      </c>
      <c r="T50" s="272">
        <f>SUM(T51:T53)</f>
        <v>55954</v>
      </c>
      <c r="U50" s="271">
        <f>SUM(U51:U53)</f>
        <v>59115</v>
      </c>
      <c r="V50" s="270">
        <f>SUM(V51:V53)</f>
        <v>1023</v>
      </c>
      <c r="W50" s="269">
        <f>SUM(W51:W53)</f>
        <v>788</v>
      </c>
      <c r="X50" s="268">
        <f t="shared" si="6"/>
        <v>116880</v>
      </c>
      <c r="Y50" s="267">
        <f t="shared" si="7"/>
        <v>0.27750684462696773</v>
      </c>
    </row>
    <row r="51" spans="1:25" ht="19.5" customHeight="1">
      <c r="A51" s="219" t="s">
        <v>381</v>
      </c>
      <c r="B51" s="217">
        <v>8329</v>
      </c>
      <c r="C51" s="214">
        <v>9892</v>
      </c>
      <c r="D51" s="213">
        <v>4</v>
      </c>
      <c r="E51" s="264">
        <v>4</v>
      </c>
      <c r="F51" s="263">
        <f t="shared" si="0"/>
        <v>18229</v>
      </c>
      <c r="G51" s="216">
        <f t="shared" si="1"/>
        <v>0.017695412530553685</v>
      </c>
      <c r="H51" s="217">
        <v>6490</v>
      </c>
      <c r="I51" s="214">
        <v>8177</v>
      </c>
      <c r="J51" s="213">
        <v>0</v>
      </c>
      <c r="K51" s="264">
        <v>2</v>
      </c>
      <c r="L51" s="263">
        <f t="shared" si="2"/>
        <v>14669</v>
      </c>
      <c r="M51" s="265">
        <f t="shared" si="3"/>
        <v>0.24268866316722337</v>
      </c>
      <c r="N51" s="217">
        <v>53999</v>
      </c>
      <c r="O51" s="214">
        <v>55387</v>
      </c>
      <c r="P51" s="213">
        <v>70</v>
      </c>
      <c r="Q51" s="264">
        <v>81</v>
      </c>
      <c r="R51" s="263">
        <f t="shared" si="4"/>
        <v>109537</v>
      </c>
      <c r="S51" s="216">
        <f t="shared" si="5"/>
        <v>0.017684489031974542</v>
      </c>
      <c r="T51" s="215">
        <v>37875</v>
      </c>
      <c r="U51" s="214">
        <v>40963</v>
      </c>
      <c r="V51" s="213">
        <v>302</v>
      </c>
      <c r="W51" s="264">
        <v>293</v>
      </c>
      <c r="X51" s="263">
        <f t="shared" si="6"/>
        <v>79433</v>
      </c>
      <c r="Y51" s="212">
        <f t="shared" si="7"/>
        <v>0.37898606372666266</v>
      </c>
    </row>
    <row r="52" spans="1:25" ht="19.5" customHeight="1">
      <c r="A52" s="219" t="s">
        <v>382</v>
      </c>
      <c r="B52" s="217">
        <v>2570</v>
      </c>
      <c r="C52" s="214">
        <v>2920</v>
      </c>
      <c r="D52" s="213">
        <v>24</v>
      </c>
      <c r="E52" s="264">
        <v>33</v>
      </c>
      <c r="F52" s="263">
        <f t="shared" si="0"/>
        <v>5547</v>
      </c>
      <c r="G52" s="216">
        <f t="shared" si="1"/>
        <v>0.0053846318123309716</v>
      </c>
      <c r="H52" s="217">
        <v>2625</v>
      </c>
      <c r="I52" s="214">
        <v>3108</v>
      </c>
      <c r="J52" s="213"/>
      <c r="K52" s="264"/>
      <c r="L52" s="263">
        <f t="shared" si="2"/>
        <v>5733</v>
      </c>
      <c r="M52" s="265">
        <f t="shared" si="3"/>
        <v>-0.03244374672946104</v>
      </c>
      <c r="N52" s="217">
        <v>19116</v>
      </c>
      <c r="O52" s="214">
        <v>18826</v>
      </c>
      <c r="P52" s="213">
        <v>184</v>
      </c>
      <c r="Q52" s="264">
        <v>289</v>
      </c>
      <c r="R52" s="263">
        <f t="shared" si="4"/>
        <v>38415</v>
      </c>
      <c r="S52" s="216">
        <f t="shared" si="5"/>
        <v>0.006202010701071802</v>
      </c>
      <c r="T52" s="215">
        <v>17621</v>
      </c>
      <c r="U52" s="214">
        <v>17209</v>
      </c>
      <c r="V52" s="213">
        <v>721</v>
      </c>
      <c r="W52" s="264">
        <v>495</v>
      </c>
      <c r="X52" s="263">
        <f t="shared" si="6"/>
        <v>36046</v>
      </c>
      <c r="Y52" s="212">
        <f t="shared" si="7"/>
        <v>0.0657215779836875</v>
      </c>
    </row>
    <row r="53" spans="1:25" ht="19.5" customHeight="1" thickBot="1">
      <c r="A53" s="219" t="s">
        <v>56</v>
      </c>
      <c r="B53" s="217">
        <v>75</v>
      </c>
      <c r="C53" s="214">
        <v>240</v>
      </c>
      <c r="D53" s="213">
        <v>3</v>
      </c>
      <c r="E53" s="264">
        <v>2</v>
      </c>
      <c r="F53" s="263">
        <f t="shared" si="0"/>
        <v>320</v>
      </c>
      <c r="G53" s="216">
        <f t="shared" si="1"/>
        <v>0.000310633167468165</v>
      </c>
      <c r="H53" s="217">
        <v>88</v>
      </c>
      <c r="I53" s="214">
        <v>124</v>
      </c>
      <c r="J53" s="213"/>
      <c r="K53" s="264"/>
      <c r="L53" s="263">
        <f t="shared" si="2"/>
        <v>212</v>
      </c>
      <c r="M53" s="265">
        <f t="shared" si="3"/>
        <v>0.509433962264151</v>
      </c>
      <c r="N53" s="217">
        <v>385</v>
      </c>
      <c r="O53" s="214">
        <v>966</v>
      </c>
      <c r="P53" s="213">
        <v>3</v>
      </c>
      <c r="Q53" s="264">
        <v>9</v>
      </c>
      <c r="R53" s="263">
        <f t="shared" si="4"/>
        <v>1363</v>
      </c>
      <c r="S53" s="216">
        <f t="shared" si="5"/>
        <v>0.00022005311949917653</v>
      </c>
      <c r="T53" s="215">
        <v>458</v>
      </c>
      <c r="U53" s="214">
        <v>943</v>
      </c>
      <c r="V53" s="213"/>
      <c r="W53" s="264">
        <v>0</v>
      </c>
      <c r="X53" s="263">
        <f t="shared" si="6"/>
        <v>1401</v>
      </c>
      <c r="Y53" s="212">
        <f t="shared" si="7"/>
        <v>-0.027123483226266898</v>
      </c>
    </row>
    <row r="54" spans="1:25" s="204" customFormat="1" ht="19.5" customHeight="1" thickBot="1">
      <c r="A54" s="262" t="s">
        <v>56</v>
      </c>
      <c r="B54" s="259">
        <v>3498</v>
      </c>
      <c r="C54" s="258">
        <v>3720</v>
      </c>
      <c r="D54" s="257">
        <v>6</v>
      </c>
      <c r="E54" s="256">
        <v>5</v>
      </c>
      <c r="F54" s="255">
        <f t="shared" si="0"/>
        <v>7229</v>
      </c>
      <c r="G54" s="260">
        <f t="shared" si="1"/>
        <v>0.007017397398835514</v>
      </c>
      <c r="H54" s="259">
        <v>1417</v>
      </c>
      <c r="I54" s="258">
        <v>522</v>
      </c>
      <c r="J54" s="257">
        <v>12</v>
      </c>
      <c r="K54" s="256">
        <v>12</v>
      </c>
      <c r="L54" s="255">
        <f t="shared" si="2"/>
        <v>1963</v>
      </c>
      <c r="M54" s="261">
        <f t="shared" si="3"/>
        <v>2.682628629648497</v>
      </c>
      <c r="N54" s="259">
        <v>13765</v>
      </c>
      <c r="O54" s="258">
        <v>6432</v>
      </c>
      <c r="P54" s="257">
        <v>6</v>
      </c>
      <c r="Q54" s="256">
        <v>5</v>
      </c>
      <c r="R54" s="255">
        <f t="shared" si="4"/>
        <v>20208</v>
      </c>
      <c r="S54" s="260">
        <f t="shared" si="5"/>
        <v>0.0032625337042108287</v>
      </c>
      <c r="T54" s="259">
        <v>11676</v>
      </c>
      <c r="U54" s="258">
        <v>3222</v>
      </c>
      <c r="V54" s="257">
        <v>47</v>
      </c>
      <c r="W54" s="256">
        <v>44</v>
      </c>
      <c r="X54" s="255">
        <f t="shared" si="6"/>
        <v>14989</v>
      </c>
      <c r="Y54" s="254">
        <f t="shared" si="7"/>
        <v>0.3481886716925746</v>
      </c>
    </row>
    <row r="55" ht="15" thickTop="1">
      <c r="A55" s="89" t="s">
        <v>43</v>
      </c>
    </row>
    <row r="56" ht="14.25">
      <c r="A56" s="89" t="s">
        <v>55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55:Y65536 M55:M65536 Y3 M3">
    <cfRule type="cellIs" priority="9" dxfId="107" operator="lessThan" stopIfTrue="1">
      <formula>0</formula>
    </cfRule>
  </conditionalFormatting>
  <conditionalFormatting sqref="M9:M10 Y9:Y54 M14 M25 M39:M54">
    <cfRule type="cellIs" priority="10" dxfId="108" operator="lessThan" stopIfTrue="1">
      <formula>0</formula>
    </cfRule>
    <cfRule type="cellIs" priority="11" dxfId="109" operator="greaterThanOrEqual" stopIfTrue="1">
      <formula>0</formula>
    </cfRule>
  </conditionalFormatting>
  <conditionalFormatting sqref="M5 Y5 Y7:Y8 M7:M8">
    <cfRule type="cellIs" priority="8" dxfId="107" operator="lessThan" stopIfTrue="1">
      <formula>0</formula>
    </cfRule>
  </conditionalFormatting>
  <conditionalFormatting sqref="M6 Y6">
    <cfRule type="cellIs" priority="7" dxfId="107" operator="lessThan" stopIfTrue="1">
      <formula>0</formula>
    </cfRule>
  </conditionalFormatting>
  <conditionalFormatting sqref="M11:M13">
    <cfRule type="cellIs" priority="5" dxfId="107" operator="lessThan" stopIfTrue="1">
      <formula>0</formula>
    </cfRule>
    <cfRule type="cellIs" priority="6" dxfId="109" operator="greaterThanOrEqual" stopIfTrue="1">
      <formula>0</formula>
    </cfRule>
  </conditionalFormatting>
  <conditionalFormatting sqref="M15:M24">
    <cfRule type="cellIs" priority="3" dxfId="107" operator="lessThan" stopIfTrue="1">
      <formula>0</formula>
    </cfRule>
    <cfRule type="cellIs" priority="4" dxfId="109" operator="greaterThanOrEqual" stopIfTrue="1">
      <formula>0</formula>
    </cfRule>
  </conditionalFormatting>
  <conditionalFormatting sqref="M26:M38">
    <cfRule type="cellIs" priority="1" dxfId="107" operator="lessThan" stopIfTrue="1">
      <formula>0</formula>
    </cfRule>
    <cfRule type="cellIs" priority="2" dxfId="109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6"/>
  <sheetViews>
    <sheetView showGridLines="0" zoomScale="80" zoomScaleNormal="80" zoomScalePageLayoutView="0" workbookViewId="0" topLeftCell="A1">
      <selection activeCell="A20" sqref="A20:IV20"/>
    </sheetView>
  </sheetViews>
  <sheetFormatPr defaultColWidth="8.00390625" defaultRowHeight="15"/>
  <cols>
    <col min="1" max="1" width="25.8515625" style="123" customWidth="1"/>
    <col min="2" max="2" width="10.57421875" style="123" bestFit="1" customWidth="1"/>
    <col min="3" max="3" width="10.7109375" style="123" bestFit="1" customWidth="1"/>
    <col min="4" max="4" width="8.57421875" style="123" bestFit="1" customWidth="1"/>
    <col min="5" max="5" width="10.7109375" style="123" bestFit="1" customWidth="1"/>
    <col min="6" max="6" width="10.57421875" style="123" bestFit="1" customWidth="1"/>
    <col min="7" max="7" width="9.7109375" style="123" customWidth="1"/>
    <col min="8" max="8" width="10.57421875" style="123" bestFit="1" customWidth="1"/>
    <col min="9" max="9" width="10.7109375" style="123" bestFit="1" customWidth="1"/>
    <col min="10" max="10" width="8.57421875" style="123" customWidth="1"/>
    <col min="11" max="11" width="10.7109375" style="123" bestFit="1" customWidth="1"/>
    <col min="12" max="12" width="10.57421875" style="123" bestFit="1" customWidth="1"/>
    <col min="13" max="13" width="10.8515625" style="123" bestFit="1" customWidth="1"/>
    <col min="14" max="14" width="11.57421875" style="123" customWidth="1"/>
    <col min="15" max="15" width="11.28125" style="123" customWidth="1"/>
    <col min="16" max="16" width="9.00390625" style="123" customWidth="1"/>
    <col min="17" max="17" width="10.8515625" style="123" customWidth="1"/>
    <col min="18" max="18" width="12.7109375" style="123" bestFit="1" customWidth="1"/>
    <col min="19" max="19" width="9.8515625" style="123" bestFit="1" customWidth="1"/>
    <col min="20" max="21" width="11.140625" style="123" bestFit="1" customWidth="1"/>
    <col min="22" max="23" width="10.281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61" t="s">
        <v>28</v>
      </c>
      <c r="Y1" s="562"/>
    </row>
    <row r="2" ht="5.25" customHeight="1" thickBot="1"/>
    <row r="3" spans="1:25" ht="24.75" customHeight="1" thickTop="1">
      <c r="A3" s="619" t="s">
        <v>69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1"/>
    </row>
    <row r="4" spans="1:25" ht="21" customHeight="1" thickBot="1">
      <c r="A4" s="630" t="s">
        <v>45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</row>
    <row r="5" spans="1:25" s="253" customFormat="1" ht="15.75" customHeight="1" thickBot="1" thickTop="1">
      <c r="A5" s="641" t="s">
        <v>68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3" customFormat="1" ht="26.25" customHeight="1">
      <c r="A6" s="642"/>
      <c r="B6" s="625" t="s">
        <v>157</v>
      </c>
      <c r="C6" s="626"/>
      <c r="D6" s="626"/>
      <c r="E6" s="626"/>
      <c r="F6" s="626"/>
      <c r="G6" s="622" t="s">
        <v>34</v>
      </c>
      <c r="H6" s="625" t="s">
        <v>158</v>
      </c>
      <c r="I6" s="626"/>
      <c r="J6" s="626"/>
      <c r="K6" s="626"/>
      <c r="L6" s="626"/>
      <c r="M6" s="633" t="s">
        <v>33</v>
      </c>
      <c r="N6" s="625" t="s">
        <v>159</v>
      </c>
      <c r="O6" s="626"/>
      <c r="P6" s="626"/>
      <c r="Q6" s="626"/>
      <c r="R6" s="626"/>
      <c r="S6" s="622" t="s">
        <v>34</v>
      </c>
      <c r="T6" s="625" t="s">
        <v>160</v>
      </c>
      <c r="U6" s="626"/>
      <c r="V6" s="626"/>
      <c r="W6" s="626"/>
      <c r="X6" s="626"/>
      <c r="Y6" s="627" t="s">
        <v>33</v>
      </c>
    </row>
    <row r="7" spans="1:25" s="163" customFormat="1" ht="26.25" customHeight="1">
      <c r="A7" s="643"/>
      <c r="B7" s="614" t="s">
        <v>22</v>
      </c>
      <c r="C7" s="615"/>
      <c r="D7" s="616" t="s">
        <v>21</v>
      </c>
      <c r="E7" s="615"/>
      <c r="F7" s="617" t="s">
        <v>17</v>
      </c>
      <c r="G7" s="623"/>
      <c r="H7" s="614" t="s">
        <v>22</v>
      </c>
      <c r="I7" s="615"/>
      <c r="J7" s="616" t="s">
        <v>21</v>
      </c>
      <c r="K7" s="615"/>
      <c r="L7" s="617" t="s">
        <v>17</v>
      </c>
      <c r="M7" s="634"/>
      <c r="N7" s="614" t="s">
        <v>22</v>
      </c>
      <c r="O7" s="615"/>
      <c r="P7" s="616" t="s">
        <v>21</v>
      </c>
      <c r="Q7" s="615"/>
      <c r="R7" s="617" t="s">
        <v>17</v>
      </c>
      <c r="S7" s="623"/>
      <c r="T7" s="614" t="s">
        <v>22</v>
      </c>
      <c r="U7" s="615"/>
      <c r="V7" s="616" t="s">
        <v>21</v>
      </c>
      <c r="W7" s="615"/>
      <c r="X7" s="617" t="s">
        <v>17</v>
      </c>
      <c r="Y7" s="628"/>
    </row>
    <row r="8" spans="1:25" s="249" customFormat="1" ht="15" thickBot="1">
      <c r="A8" s="644"/>
      <c r="B8" s="252" t="s">
        <v>19</v>
      </c>
      <c r="C8" s="250" t="s">
        <v>18</v>
      </c>
      <c r="D8" s="251" t="s">
        <v>19</v>
      </c>
      <c r="E8" s="250" t="s">
        <v>18</v>
      </c>
      <c r="F8" s="618"/>
      <c r="G8" s="624"/>
      <c r="H8" s="252" t="s">
        <v>19</v>
      </c>
      <c r="I8" s="250" t="s">
        <v>18</v>
      </c>
      <c r="J8" s="251" t="s">
        <v>19</v>
      </c>
      <c r="K8" s="250" t="s">
        <v>18</v>
      </c>
      <c r="L8" s="618"/>
      <c r="M8" s="635"/>
      <c r="N8" s="252" t="s">
        <v>19</v>
      </c>
      <c r="O8" s="250" t="s">
        <v>18</v>
      </c>
      <c r="P8" s="251" t="s">
        <v>19</v>
      </c>
      <c r="Q8" s="250" t="s">
        <v>18</v>
      </c>
      <c r="R8" s="618"/>
      <c r="S8" s="624"/>
      <c r="T8" s="252" t="s">
        <v>19</v>
      </c>
      <c r="U8" s="250" t="s">
        <v>18</v>
      </c>
      <c r="V8" s="251" t="s">
        <v>19</v>
      </c>
      <c r="W8" s="250" t="s">
        <v>18</v>
      </c>
      <c r="X8" s="618"/>
      <c r="Y8" s="629"/>
    </row>
    <row r="9" spans="1:25" s="152" customFormat="1" ht="18" customHeight="1" thickBot="1" thickTop="1">
      <c r="A9" s="291" t="s">
        <v>24</v>
      </c>
      <c r="B9" s="419">
        <f>B10+B23+B38+B49+B63+B74</f>
        <v>481754</v>
      </c>
      <c r="C9" s="420">
        <f>C10+C23+C38+C49+C63+C74</f>
        <v>547672</v>
      </c>
      <c r="D9" s="421">
        <f>D10+D23+D38+D49+D63+D74</f>
        <v>216</v>
      </c>
      <c r="E9" s="420">
        <f>E10+E23+E38+E49+E63+E74</f>
        <v>512</v>
      </c>
      <c r="F9" s="421">
        <f aca="true" t="shared" si="0" ref="F9:F40">SUM(B9:E9)</f>
        <v>1030154</v>
      </c>
      <c r="G9" s="422">
        <f aca="true" t="shared" si="1" ref="G9:G40">F9/$F$9</f>
        <v>1</v>
      </c>
      <c r="H9" s="419">
        <f>H10+H23+H38+H49+H63+H74</f>
        <v>426675</v>
      </c>
      <c r="I9" s="420">
        <f>I10+I23+I38+I49+I63+I74</f>
        <v>488006</v>
      </c>
      <c r="J9" s="421">
        <f>J10+J23+J38+J49+J63+J74</f>
        <v>2473</v>
      </c>
      <c r="K9" s="420">
        <f>K10+K23+K38+K49+K63+K74</f>
        <v>3583</v>
      </c>
      <c r="L9" s="421">
        <f aca="true" t="shared" si="2" ref="L9:L40">SUM(H9:K9)</f>
        <v>920737</v>
      </c>
      <c r="M9" s="423">
        <f aca="true" t="shared" si="3" ref="M9:M40">IF(ISERROR(F9/L9-1),"         /0",(F9/L9-1))</f>
        <v>0.1188363235104053</v>
      </c>
      <c r="N9" s="419">
        <f>N10+N23+N38+N49+N63+N74</f>
        <v>3104843</v>
      </c>
      <c r="O9" s="420">
        <f>O10+O23+O38+O49+O63+O74</f>
        <v>3046628</v>
      </c>
      <c r="P9" s="421">
        <f>P10+P23+P38+P49+P63+P74</f>
        <v>20939</v>
      </c>
      <c r="Q9" s="420">
        <f>Q10+Q23+Q38+Q49+Q63+Q74</f>
        <v>21549</v>
      </c>
      <c r="R9" s="421">
        <f aca="true" t="shared" si="4" ref="R9:R40">SUM(N9:Q9)</f>
        <v>6193959</v>
      </c>
      <c r="S9" s="422">
        <f aca="true" t="shared" si="5" ref="S9:S40">R9/$R$9</f>
        <v>1</v>
      </c>
      <c r="T9" s="419">
        <f>T10+T23+T38+T49+T63+T74</f>
        <v>2747243</v>
      </c>
      <c r="U9" s="420">
        <f>U10+U23+U38+U49+U63+U74</f>
        <v>2690685</v>
      </c>
      <c r="V9" s="421">
        <f>V10+V23+V38+V49+V63+V74</f>
        <v>27321</v>
      </c>
      <c r="W9" s="420">
        <f>W10+W23+W38+W49+W63+W74</f>
        <v>25204</v>
      </c>
      <c r="X9" s="421">
        <f aca="true" t="shared" si="6" ref="X9:X40">SUM(T9:W9)</f>
        <v>5490453</v>
      </c>
      <c r="Y9" s="423">
        <f>IF(ISERROR(R9/X9-1),"         /0",(R9/X9-1))</f>
        <v>0.12813259670923327</v>
      </c>
    </row>
    <row r="10" spans="1:25" s="266" customFormat="1" ht="19.5" customHeight="1">
      <c r="A10" s="275" t="s">
        <v>61</v>
      </c>
      <c r="B10" s="272">
        <f>SUM(B11:B22)</f>
        <v>161016</v>
      </c>
      <c r="C10" s="271">
        <f>SUM(C11:C22)</f>
        <v>179691</v>
      </c>
      <c r="D10" s="270">
        <f>SUM(D11:D22)</f>
        <v>8</v>
      </c>
      <c r="E10" s="271">
        <f>SUM(E11:E22)</f>
        <v>84</v>
      </c>
      <c r="F10" s="270">
        <f t="shared" si="0"/>
        <v>340799</v>
      </c>
      <c r="G10" s="273">
        <f t="shared" si="1"/>
        <v>0.33082335262494733</v>
      </c>
      <c r="H10" s="272">
        <f>SUM(H11:H22)</f>
        <v>148735</v>
      </c>
      <c r="I10" s="271">
        <f>SUM(I11:I22)</f>
        <v>166616</v>
      </c>
      <c r="J10" s="270">
        <f>SUM(J11:J22)</f>
        <v>54</v>
      </c>
      <c r="K10" s="271">
        <f>SUM(K11:K22)</f>
        <v>4</v>
      </c>
      <c r="L10" s="270">
        <f t="shared" si="2"/>
        <v>315409</v>
      </c>
      <c r="M10" s="274">
        <f t="shared" si="3"/>
        <v>0.08049865412844914</v>
      </c>
      <c r="N10" s="272">
        <f>SUM(N11:N22)</f>
        <v>938258</v>
      </c>
      <c r="O10" s="271">
        <f>SUM(O11:O22)</f>
        <v>936513</v>
      </c>
      <c r="P10" s="270">
        <f>SUM(P11:P22)</f>
        <v>529</v>
      </c>
      <c r="Q10" s="271">
        <f>SUM(Q11:Q22)</f>
        <v>262</v>
      </c>
      <c r="R10" s="270">
        <f t="shared" si="4"/>
        <v>1875562</v>
      </c>
      <c r="S10" s="273">
        <f t="shared" si="5"/>
        <v>0.30280503955547655</v>
      </c>
      <c r="T10" s="272">
        <f>SUM(T11:T22)</f>
        <v>873168</v>
      </c>
      <c r="U10" s="271">
        <f>SUM(U11:U22)</f>
        <v>882583</v>
      </c>
      <c r="V10" s="270">
        <f>SUM(V11:V22)</f>
        <v>2081</v>
      </c>
      <c r="W10" s="271">
        <f>SUM(W11:W22)</f>
        <v>425</v>
      </c>
      <c r="X10" s="270">
        <f t="shared" si="6"/>
        <v>1758257</v>
      </c>
      <c r="Y10" s="267">
        <f aca="true" t="shared" si="7" ref="Y10:Y40">IF(ISERROR(R10/X10-1),"         /0",IF(R10/X10&gt;5,"  *  ",(R10/X10-1)))</f>
        <v>0.0667166404001236</v>
      </c>
    </row>
    <row r="11" spans="1:25" ht="19.5" customHeight="1">
      <c r="A11" s="219" t="s">
        <v>161</v>
      </c>
      <c r="B11" s="217">
        <v>59278</v>
      </c>
      <c r="C11" s="214">
        <v>62908</v>
      </c>
      <c r="D11" s="213">
        <v>4</v>
      </c>
      <c r="E11" s="214">
        <v>80</v>
      </c>
      <c r="F11" s="213">
        <f t="shared" si="0"/>
        <v>122270</v>
      </c>
      <c r="G11" s="216">
        <f t="shared" si="1"/>
        <v>0.11869099183228915</v>
      </c>
      <c r="H11" s="217">
        <v>53646</v>
      </c>
      <c r="I11" s="214">
        <v>57372</v>
      </c>
      <c r="J11" s="213">
        <v>51</v>
      </c>
      <c r="K11" s="214">
        <v>0</v>
      </c>
      <c r="L11" s="213">
        <f t="shared" si="2"/>
        <v>111069</v>
      </c>
      <c r="M11" s="218">
        <f t="shared" si="3"/>
        <v>0.10084722109679567</v>
      </c>
      <c r="N11" s="217">
        <v>341292</v>
      </c>
      <c r="O11" s="214">
        <v>338297</v>
      </c>
      <c r="P11" s="213">
        <v>196</v>
      </c>
      <c r="Q11" s="214">
        <v>203</v>
      </c>
      <c r="R11" s="213">
        <f t="shared" si="4"/>
        <v>679988</v>
      </c>
      <c r="S11" s="216">
        <f t="shared" si="5"/>
        <v>0.10978245093323995</v>
      </c>
      <c r="T11" s="217">
        <v>313060</v>
      </c>
      <c r="U11" s="214">
        <v>307891</v>
      </c>
      <c r="V11" s="213">
        <v>2016</v>
      </c>
      <c r="W11" s="214">
        <v>386</v>
      </c>
      <c r="X11" s="213">
        <f t="shared" si="6"/>
        <v>623353</v>
      </c>
      <c r="Y11" s="212">
        <f t="shared" si="7"/>
        <v>0.09085542220860421</v>
      </c>
    </row>
    <row r="12" spans="1:25" ht="19.5" customHeight="1">
      <c r="A12" s="219" t="s">
        <v>185</v>
      </c>
      <c r="B12" s="217">
        <v>28372</v>
      </c>
      <c r="C12" s="214">
        <v>31939</v>
      </c>
      <c r="D12" s="213">
        <v>0</v>
      </c>
      <c r="E12" s="214">
        <v>0</v>
      </c>
      <c r="F12" s="213">
        <f t="shared" si="0"/>
        <v>60311</v>
      </c>
      <c r="G12" s="216">
        <f t="shared" si="1"/>
        <v>0.05854561550991405</v>
      </c>
      <c r="H12" s="217">
        <v>28498</v>
      </c>
      <c r="I12" s="214">
        <v>32668</v>
      </c>
      <c r="J12" s="213"/>
      <c r="K12" s="214"/>
      <c r="L12" s="213">
        <f t="shared" si="2"/>
        <v>61166</v>
      </c>
      <c r="M12" s="218">
        <f t="shared" si="3"/>
        <v>-0.013978353987509351</v>
      </c>
      <c r="N12" s="217">
        <v>140692</v>
      </c>
      <c r="O12" s="214">
        <v>147984</v>
      </c>
      <c r="P12" s="213"/>
      <c r="Q12" s="214"/>
      <c r="R12" s="213">
        <f t="shared" si="4"/>
        <v>288676</v>
      </c>
      <c r="S12" s="216">
        <f t="shared" si="5"/>
        <v>0.046606055997464625</v>
      </c>
      <c r="T12" s="217">
        <v>150852</v>
      </c>
      <c r="U12" s="214">
        <v>161574</v>
      </c>
      <c r="V12" s="213"/>
      <c r="W12" s="214"/>
      <c r="X12" s="213">
        <f t="shared" si="6"/>
        <v>312426</v>
      </c>
      <c r="Y12" s="212">
        <f t="shared" si="7"/>
        <v>-0.07601800106265166</v>
      </c>
    </row>
    <row r="13" spans="1:25" ht="19.5" customHeight="1">
      <c r="A13" s="219" t="s">
        <v>186</v>
      </c>
      <c r="B13" s="217">
        <v>24786</v>
      </c>
      <c r="C13" s="214">
        <v>28854</v>
      </c>
      <c r="D13" s="213">
        <v>0</v>
      </c>
      <c r="E13" s="214">
        <v>0</v>
      </c>
      <c r="F13" s="213">
        <f>SUM(B13:E13)</f>
        <v>53640</v>
      </c>
      <c r="G13" s="216">
        <f>F13/$F$9</f>
        <v>0.05206988469685115</v>
      </c>
      <c r="H13" s="217">
        <v>18221</v>
      </c>
      <c r="I13" s="214">
        <v>20686</v>
      </c>
      <c r="J13" s="213"/>
      <c r="K13" s="214"/>
      <c r="L13" s="213">
        <f>SUM(H13:K13)</f>
        <v>38907</v>
      </c>
      <c r="M13" s="218">
        <f>IF(ISERROR(F13/L13-1),"         /0",(F13/L13-1))</f>
        <v>0.3786722183668749</v>
      </c>
      <c r="N13" s="217">
        <v>135345</v>
      </c>
      <c r="O13" s="214">
        <v>136181</v>
      </c>
      <c r="P13" s="213"/>
      <c r="Q13" s="214"/>
      <c r="R13" s="213">
        <f>SUM(N13:Q13)</f>
        <v>271526</v>
      </c>
      <c r="S13" s="216">
        <f>R13/$R$9</f>
        <v>0.04383722914536567</v>
      </c>
      <c r="T13" s="217">
        <v>102405</v>
      </c>
      <c r="U13" s="214">
        <v>102750</v>
      </c>
      <c r="V13" s="213"/>
      <c r="W13" s="214"/>
      <c r="X13" s="213">
        <f>SUM(T13:W13)</f>
        <v>205155</v>
      </c>
      <c r="Y13" s="212">
        <f>IF(ISERROR(R13/X13-1),"         /0",IF(R13/X13&gt;5,"  *  ",(R13/X13-1)))</f>
        <v>0.32351636567473374</v>
      </c>
    </row>
    <row r="14" spans="1:25" ht="19.5" customHeight="1">
      <c r="A14" s="219" t="s">
        <v>190</v>
      </c>
      <c r="B14" s="217">
        <v>11249</v>
      </c>
      <c r="C14" s="214">
        <v>13065</v>
      </c>
      <c r="D14" s="213">
        <v>0</v>
      </c>
      <c r="E14" s="214">
        <v>0</v>
      </c>
      <c r="F14" s="213">
        <f t="shared" si="0"/>
        <v>24314</v>
      </c>
      <c r="G14" s="216">
        <f t="shared" si="1"/>
        <v>0.02360229635569051</v>
      </c>
      <c r="H14" s="217">
        <v>10489</v>
      </c>
      <c r="I14" s="214">
        <v>12424</v>
      </c>
      <c r="J14" s="213"/>
      <c r="K14" s="214"/>
      <c r="L14" s="213">
        <f t="shared" si="2"/>
        <v>22913</v>
      </c>
      <c r="M14" s="218">
        <f t="shared" si="3"/>
        <v>0.061144328547112936</v>
      </c>
      <c r="N14" s="217">
        <v>89831</v>
      </c>
      <c r="O14" s="214">
        <v>86183</v>
      </c>
      <c r="P14" s="213"/>
      <c r="Q14" s="214"/>
      <c r="R14" s="213">
        <f t="shared" si="4"/>
        <v>176014</v>
      </c>
      <c r="S14" s="216">
        <f t="shared" si="5"/>
        <v>0.028417043122177594</v>
      </c>
      <c r="T14" s="217">
        <v>83107</v>
      </c>
      <c r="U14" s="214">
        <v>83355</v>
      </c>
      <c r="V14" s="213"/>
      <c r="W14" s="214"/>
      <c r="X14" s="213">
        <f t="shared" si="6"/>
        <v>166462</v>
      </c>
      <c r="Y14" s="212">
        <f t="shared" si="7"/>
        <v>0.05738246566784011</v>
      </c>
    </row>
    <row r="15" spans="1:25" ht="19.5" customHeight="1">
      <c r="A15" s="219" t="s">
        <v>191</v>
      </c>
      <c r="B15" s="217">
        <v>11124</v>
      </c>
      <c r="C15" s="214">
        <v>12485</v>
      </c>
      <c r="D15" s="213">
        <v>0</v>
      </c>
      <c r="E15" s="214">
        <v>0</v>
      </c>
      <c r="F15" s="213">
        <f>SUM(B15:E15)</f>
        <v>23609</v>
      </c>
      <c r="G15" s="216">
        <f>F15/$F$9</f>
        <v>0.02291793265861221</v>
      </c>
      <c r="H15" s="217">
        <v>11368</v>
      </c>
      <c r="I15" s="214">
        <v>13001</v>
      </c>
      <c r="J15" s="213"/>
      <c r="K15" s="214"/>
      <c r="L15" s="213">
        <f>SUM(H15:K15)</f>
        <v>24369</v>
      </c>
      <c r="M15" s="218">
        <f>IF(ISERROR(F15/L15-1),"         /0",(F15/L15-1))</f>
        <v>-0.031187164019861324</v>
      </c>
      <c r="N15" s="217">
        <v>73390</v>
      </c>
      <c r="O15" s="214">
        <v>75714</v>
      </c>
      <c r="P15" s="213">
        <v>272</v>
      </c>
      <c r="Q15" s="214">
        <v>0</v>
      </c>
      <c r="R15" s="213">
        <f>SUM(N15:Q15)</f>
        <v>149376</v>
      </c>
      <c r="S15" s="216">
        <f>R15/$R$9</f>
        <v>0.02411640115796698</v>
      </c>
      <c r="T15" s="217">
        <v>73068</v>
      </c>
      <c r="U15" s="214">
        <v>77537</v>
      </c>
      <c r="V15" s="213">
        <v>0</v>
      </c>
      <c r="W15" s="214"/>
      <c r="X15" s="213">
        <f>SUM(T15:W15)</f>
        <v>150605</v>
      </c>
      <c r="Y15" s="212">
        <f>IF(ISERROR(R15/X15-1),"         /0",IF(R15/X15&gt;5,"  *  ",(R15/X15-1)))</f>
        <v>-0.00816041964078218</v>
      </c>
    </row>
    <row r="16" spans="1:25" ht="19.5" customHeight="1">
      <c r="A16" s="219" t="s">
        <v>194</v>
      </c>
      <c r="B16" s="217">
        <v>8441</v>
      </c>
      <c r="C16" s="214">
        <v>8958</v>
      </c>
      <c r="D16" s="213">
        <v>0</v>
      </c>
      <c r="E16" s="214">
        <v>0</v>
      </c>
      <c r="F16" s="213">
        <f>SUM(B16:E16)</f>
        <v>17399</v>
      </c>
      <c r="G16" s="216">
        <f>F16/$F$9</f>
        <v>0.01688970775243313</v>
      </c>
      <c r="H16" s="217">
        <v>7974</v>
      </c>
      <c r="I16" s="214">
        <v>10050</v>
      </c>
      <c r="J16" s="213"/>
      <c r="K16" s="214"/>
      <c r="L16" s="213">
        <f>SUM(H16:K16)</f>
        <v>18024</v>
      </c>
      <c r="M16" s="218">
        <f>IF(ISERROR(F16/L16-1),"         /0",(F16/L16-1))</f>
        <v>-0.03467598757212609</v>
      </c>
      <c r="N16" s="217">
        <v>45989</v>
      </c>
      <c r="O16" s="214">
        <v>46768</v>
      </c>
      <c r="P16" s="213"/>
      <c r="Q16" s="214"/>
      <c r="R16" s="213">
        <f>SUM(N16:Q16)</f>
        <v>92757</v>
      </c>
      <c r="S16" s="216">
        <f>R16/$R$9</f>
        <v>0.014975397802923784</v>
      </c>
      <c r="T16" s="217">
        <v>43313</v>
      </c>
      <c r="U16" s="214">
        <v>48218</v>
      </c>
      <c r="V16" s="213"/>
      <c r="W16" s="214"/>
      <c r="X16" s="213">
        <f>SUM(T16:W16)</f>
        <v>91531</v>
      </c>
      <c r="Y16" s="212">
        <f>IF(ISERROR(R16/X16-1),"         /0",IF(R16/X16&gt;5,"  *  ",(R16/X16-1)))</f>
        <v>0.01339436912084424</v>
      </c>
    </row>
    <row r="17" spans="1:25" ht="19.5" customHeight="1">
      <c r="A17" s="219" t="s">
        <v>162</v>
      </c>
      <c r="B17" s="217">
        <v>6115</v>
      </c>
      <c r="C17" s="214">
        <v>6625</v>
      </c>
      <c r="D17" s="213">
        <v>0</v>
      </c>
      <c r="E17" s="214">
        <v>0</v>
      </c>
      <c r="F17" s="213">
        <f>SUM(B17:E17)</f>
        <v>12740</v>
      </c>
      <c r="G17" s="216">
        <f>F17/$F$9</f>
        <v>0.012367082979826317</v>
      </c>
      <c r="H17" s="217">
        <v>6746</v>
      </c>
      <c r="I17" s="214">
        <v>6598</v>
      </c>
      <c r="J17" s="213"/>
      <c r="K17" s="214"/>
      <c r="L17" s="213">
        <f>SUM(H17:K17)</f>
        <v>13344</v>
      </c>
      <c r="M17" s="218">
        <f>IF(ISERROR(F17/L17-1),"         /0",(F17/L17-1))</f>
        <v>-0.04526378896882499</v>
      </c>
      <c r="N17" s="217">
        <v>40138</v>
      </c>
      <c r="O17" s="214">
        <v>39802</v>
      </c>
      <c r="P17" s="213"/>
      <c r="Q17" s="214"/>
      <c r="R17" s="213">
        <f>SUM(N17:Q17)</f>
        <v>79940</v>
      </c>
      <c r="S17" s="216">
        <f>R17/$R$9</f>
        <v>0.012906123531008196</v>
      </c>
      <c r="T17" s="217">
        <v>38752</v>
      </c>
      <c r="U17" s="214">
        <v>38710</v>
      </c>
      <c r="V17" s="213"/>
      <c r="W17" s="214"/>
      <c r="X17" s="213">
        <f>SUM(T17:W17)</f>
        <v>77462</v>
      </c>
      <c r="Y17" s="212">
        <f>IF(ISERROR(R17/X17-1),"         /0",IF(R17/X17&gt;5,"  *  ",(R17/X17-1)))</f>
        <v>0.03198987890836791</v>
      </c>
    </row>
    <row r="18" spans="1:25" ht="19.5" customHeight="1">
      <c r="A18" s="219" t="s">
        <v>188</v>
      </c>
      <c r="B18" s="217">
        <v>5708</v>
      </c>
      <c r="C18" s="214">
        <v>6379</v>
      </c>
      <c r="D18" s="213">
        <v>0</v>
      </c>
      <c r="E18" s="214">
        <v>0</v>
      </c>
      <c r="F18" s="213">
        <f>SUM(B18:E18)</f>
        <v>12087</v>
      </c>
      <c r="G18" s="216">
        <f>F18/$F$9</f>
        <v>0.011733197172461593</v>
      </c>
      <c r="H18" s="217">
        <v>6139</v>
      </c>
      <c r="I18" s="214">
        <v>6856</v>
      </c>
      <c r="J18" s="213"/>
      <c r="K18" s="214"/>
      <c r="L18" s="213">
        <f>SUM(H18:K18)</f>
        <v>12995</v>
      </c>
      <c r="M18" s="218">
        <f>IF(ISERROR(F18/L18-1),"         /0",(F18/L18-1))</f>
        <v>-0.069873028087726</v>
      </c>
      <c r="N18" s="217">
        <v>32717</v>
      </c>
      <c r="O18" s="214">
        <v>30118</v>
      </c>
      <c r="P18" s="213"/>
      <c r="Q18" s="214"/>
      <c r="R18" s="213">
        <f>SUM(N18:Q18)</f>
        <v>62835</v>
      </c>
      <c r="S18" s="216">
        <f>R18/$R$9</f>
        <v>0.010144561822252941</v>
      </c>
      <c r="T18" s="217">
        <v>34921</v>
      </c>
      <c r="U18" s="214">
        <v>32168</v>
      </c>
      <c r="V18" s="213"/>
      <c r="W18" s="214"/>
      <c r="X18" s="213">
        <f>SUM(T18:W18)</f>
        <v>67089</v>
      </c>
      <c r="Y18" s="212">
        <f>IF(ISERROR(R18/X18-1),"         /0",IF(R18/X18&gt;5,"  *  ",(R18/X18-1)))</f>
        <v>-0.06340830836649824</v>
      </c>
    </row>
    <row r="19" spans="1:25" ht="19.5" customHeight="1">
      <c r="A19" s="219" t="s">
        <v>201</v>
      </c>
      <c r="B19" s="217">
        <v>3071</v>
      </c>
      <c r="C19" s="214">
        <v>3769</v>
      </c>
      <c r="D19" s="213">
        <v>0</v>
      </c>
      <c r="E19" s="214">
        <v>0</v>
      </c>
      <c r="F19" s="213">
        <f t="shared" si="0"/>
        <v>6840</v>
      </c>
      <c r="G19" s="216">
        <f t="shared" si="1"/>
        <v>0.006639783954632026</v>
      </c>
      <c r="H19" s="217">
        <v>3744</v>
      </c>
      <c r="I19" s="214">
        <v>4902</v>
      </c>
      <c r="J19" s="213"/>
      <c r="K19" s="214"/>
      <c r="L19" s="213">
        <f t="shared" si="2"/>
        <v>8646</v>
      </c>
      <c r="M19" s="218">
        <f t="shared" si="3"/>
        <v>-0.20888272033310207</v>
      </c>
      <c r="N19" s="217">
        <v>22477</v>
      </c>
      <c r="O19" s="214">
        <v>20853</v>
      </c>
      <c r="P19" s="213"/>
      <c r="Q19" s="214"/>
      <c r="R19" s="213">
        <f t="shared" si="4"/>
        <v>43330</v>
      </c>
      <c r="S19" s="216">
        <f t="shared" si="5"/>
        <v>0.0069955258018336896</v>
      </c>
      <c r="T19" s="217">
        <v>22665</v>
      </c>
      <c r="U19" s="214">
        <v>21083</v>
      </c>
      <c r="V19" s="213"/>
      <c r="W19" s="214"/>
      <c r="X19" s="213">
        <f t="shared" si="6"/>
        <v>43748</v>
      </c>
      <c r="Y19" s="212">
        <f t="shared" si="7"/>
        <v>-0.009554722501600055</v>
      </c>
    </row>
    <row r="20" spans="1:25" ht="19.5" customHeight="1">
      <c r="A20" s="219" t="s">
        <v>192</v>
      </c>
      <c r="B20" s="217">
        <v>1980</v>
      </c>
      <c r="C20" s="214">
        <v>2758</v>
      </c>
      <c r="D20" s="213">
        <v>0</v>
      </c>
      <c r="E20" s="214">
        <v>0</v>
      </c>
      <c r="F20" s="213">
        <f>SUM(B20:E20)</f>
        <v>4738</v>
      </c>
      <c r="G20" s="216">
        <f>F20/$F$9</f>
        <v>0.004599312335825517</v>
      </c>
      <c r="H20" s="217">
        <v>653</v>
      </c>
      <c r="I20" s="214"/>
      <c r="J20" s="213"/>
      <c r="K20" s="214"/>
      <c r="L20" s="213">
        <f>SUM(H20:K20)</f>
        <v>653</v>
      </c>
      <c r="M20" s="218">
        <f>IF(ISERROR(F20/L20-1),"         /0",(F20/L20-1))</f>
        <v>6.255742725880551</v>
      </c>
      <c r="N20" s="217">
        <v>10158</v>
      </c>
      <c r="O20" s="214">
        <v>5052</v>
      </c>
      <c r="P20" s="213"/>
      <c r="Q20" s="214"/>
      <c r="R20" s="213">
        <f>SUM(N20:Q20)</f>
        <v>15210</v>
      </c>
      <c r="S20" s="216">
        <f>R20/$R$9</f>
        <v>0.0024556184501705615</v>
      </c>
      <c r="T20" s="217">
        <v>3442</v>
      </c>
      <c r="U20" s="214"/>
      <c r="V20" s="213"/>
      <c r="W20" s="214"/>
      <c r="X20" s="213">
        <f>SUM(T20:W20)</f>
        <v>3442</v>
      </c>
      <c r="Y20" s="212">
        <f>IF(ISERROR(R20/X20-1),"         /0",IF(R20/X20&gt;5,"  *  ",(R20/X20-1)))</f>
        <v>3.4189424753050552</v>
      </c>
    </row>
    <row r="21" spans="1:25" ht="19.5" customHeight="1">
      <c r="A21" s="219" t="s">
        <v>199</v>
      </c>
      <c r="B21" s="217">
        <v>719</v>
      </c>
      <c r="C21" s="214">
        <v>1661</v>
      </c>
      <c r="D21" s="213">
        <v>0</v>
      </c>
      <c r="E21" s="214">
        <v>0</v>
      </c>
      <c r="F21" s="213">
        <f t="shared" si="0"/>
        <v>2380</v>
      </c>
      <c r="G21" s="216">
        <f t="shared" si="1"/>
        <v>0.002310334183044477</v>
      </c>
      <c r="H21" s="217">
        <v>1073</v>
      </c>
      <c r="I21" s="214">
        <v>1767</v>
      </c>
      <c r="J21" s="213"/>
      <c r="K21" s="214"/>
      <c r="L21" s="213">
        <f t="shared" si="2"/>
        <v>2840</v>
      </c>
      <c r="M21" s="218">
        <f t="shared" si="3"/>
        <v>-0.1619718309859155</v>
      </c>
      <c r="N21" s="217">
        <v>5362</v>
      </c>
      <c r="O21" s="214">
        <v>8240</v>
      </c>
      <c r="P21" s="213"/>
      <c r="Q21" s="214"/>
      <c r="R21" s="213">
        <f t="shared" si="4"/>
        <v>13602</v>
      </c>
      <c r="S21" s="216">
        <f t="shared" si="5"/>
        <v>0.0021960106613556855</v>
      </c>
      <c r="T21" s="217">
        <v>6063</v>
      </c>
      <c r="U21" s="214">
        <v>8067</v>
      </c>
      <c r="V21" s="213"/>
      <c r="W21" s="214"/>
      <c r="X21" s="213">
        <f t="shared" si="6"/>
        <v>14130</v>
      </c>
      <c r="Y21" s="212">
        <f t="shared" si="7"/>
        <v>-0.03736730360934182</v>
      </c>
    </row>
    <row r="22" spans="1:25" ht="19.5" customHeight="1" thickBot="1">
      <c r="A22" s="219" t="s">
        <v>212</v>
      </c>
      <c r="B22" s="217">
        <v>173</v>
      </c>
      <c r="C22" s="214">
        <v>290</v>
      </c>
      <c r="D22" s="213">
        <v>4</v>
      </c>
      <c r="E22" s="214">
        <v>4</v>
      </c>
      <c r="F22" s="213">
        <f t="shared" si="0"/>
        <v>471</v>
      </c>
      <c r="G22" s="216">
        <f t="shared" si="1"/>
        <v>0.00045721319336720527</v>
      </c>
      <c r="H22" s="217">
        <v>184</v>
      </c>
      <c r="I22" s="214">
        <v>292</v>
      </c>
      <c r="J22" s="213">
        <v>3</v>
      </c>
      <c r="K22" s="214">
        <v>4</v>
      </c>
      <c r="L22" s="213">
        <f t="shared" si="2"/>
        <v>483</v>
      </c>
      <c r="M22" s="218">
        <f t="shared" si="3"/>
        <v>-0.024844720496894457</v>
      </c>
      <c r="N22" s="217">
        <v>867</v>
      </c>
      <c r="O22" s="214">
        <v>1321</v>
      </c>
      <c r="P22" s="213">
        <v>61</v>
      </c>
      <c r="Q22" s="214">
        <v>59</v>
      </c>
      <c r="R22" s="213">
        <f t="shared" si="4"/>
        <v>2308</v>
      </c>
      <c r="S22" s="216">
        <f t="shared" si="5"/>
        <v>0.00037262112971687413</v>
      </c>
      <c r="T22" s="217">
        <v>1520</v>
      </c>
      <c r="U22" s="214">
        <v>1230</v>
      </c>
      <c r="V22" s="213">
        <v>65</v>
      </c>
      <c r="W22" s="214">
        <v>39</v>
      </c>
      <c r="X22" s="213">
        <f t="shared" si="6"/>
        <v>2854</v>
      </c>
      <c r="Y22" s="212">
        <f t="shared" si="7"/>
        <v>-0.19131044148563425</v>
      </c>
    </row>
    <row r="23" spans="1:25" s="266" customFormat="1" ht="19.5" customHeight="1">
      <c r="A23" s="275" t="s">
        <v>60</v>
      </c>
      <c r="B23" s="272">
        <f>SUM(B24:B37)</f>
        <v>107844</v>
      </c>
      <c r="C23" s="271">
        <f>SUM(C24:C37)</f>
        <v>122915</v>
      </c>
      <c r="D23" s="270">
        <f>SUM(D24:D37)</f>
        <v>159</v>
      </c>
      <c r="E23" s="271">
        <f>SUM(E24:E37)</f>
        <v>374</v>
      </c>
      <c r="F23" s="270">
        <f t="shared" si="0"/>
        <v>231292</v>
      </c>
      <c r="G23" s="273">
        <f t="shared" si="1"/>
        <v>0.22452177053139627</v>
      </c>
      <c r="H23" s="272">
        <f>SUM(H24:H37)</f>
        <v>104436</v>
      </c>
      <c r="I23" s="271">
        <f>SUM(I24:I37)</f>
        <v>121835</v>
      </c>
      <c r="J23" s="270">
        <f>SUM(J24:J37)</f>
        <v>91</v>
      </c>
      <c r="K23" s="271">
        <f>SUM(K24:K37)</f>
        <v>793</v>
      </c>
      <c r="L23" s="270">
        <f t="shared" si="2"/>
        <v>227155</v>
      </c>
      <c r="M23" s="274">
        <f t="shared" si="3"/>
        <v>0.018212233937179523</v>
      </c>
      <c r="N23" s="272">
        <f>SUM(N24:N37)</f>
        <v>805758</v>
      </c>
      <c r="O23" s="271">
        <f>SUM(O24:O37)</f>
        <v>804577</v>
      </c>
      <c r="P23" s="270">
        <f>SUM(P24:P37)</f>
        <v>797</v>
      </c>
      <c r="Q23" s="271">
        <f>SUM(Q24:Q37)</f>
        <v>1215</v>
      </c>
      <c r="R23" s="270">
        <f t="shared" si="4"/>
        <v>1612347</v>
      </c>
      <c r="S23" s="273">
        <f t="shared" si="5"/>
        <v>0.26030960166187733</v>
      </c>
      <c r="T23" s="272">
        <f>SUM(T24:T37)</f>
        <v>744451</v>
      </c>
      <c r="U23" s="271">
        <f>SUM(U24:U37)</f>
        <v>736256</v>
      </c>
      <c r="V23" s="270">
        <f>SUM(V24:V37)</f>
        <v>1139</v>
      </c>
      <c r="W23" s="271">
        <f>SUM(W24:W37)</f>
        <v>1339</v>
      </c>
      <c r="X23" s="270">
        <f t="shared" si="6"/>
        <v>1483185</v>
      </c>
      <c r="Y23" s="267">
        <f t="shared" si="7"/>
        <v>0.08708421403938149</v>
      </c>
    </row>
    <row r="24" spans="1:25" ht="19.5" customHeight="1">
      <c r="A24" s="234" t="s">
        <v>161</v>
      </c>
      <c r="B24" s="231">
        <v>26410</v>
      </c>
      <c r="C24" s="229">
        <v>29491</v>
      </c>
      <c r="D24" s="230">
        <v>19</v>
      </c>
      <c r="E24" s="229">
        <v>71</v>
      </c>
      <c r="F24" s="230">
        <f t="shared" si="0"/>
        <v>55991</v>
      </c>
      <c r="G24" s="232">
        <f t="shared" si="1"/>
        <v>0.054352067749093826</v>
      </c>
      <c r="H24" s="231">
        <v>25049</v>
      </c>
      <c r="I24" s="229">
        <v>30427</v>
      </c>
      <c r="J24" s="230">
        <v>76</v>
      </c>
      <c r="K24" s="229">
        <v>760</v>
      </c>
      <c r="L24" s="230">
        <f t="shared" si="2"/>
        <v>56312</v>
      </c>
      <c r="M24" s="233">
        <f t="shared" si="3"/>
        <v>-0.005700383577212698</v>
      </c>
      <c r="N24" s="231">
        <v>197954</v>
      </c>
      <c r="O24" s="229">
        <v>196304</v>
      </c>
      <c r="P24" s="230">
        <v>547</v>
      </c>
      <c r="Q24" s="229">
        <v>803</v>
      </c>
      <c r="R24" s="230">
        <f t="shared" si="4"/>
        <v>395608</v>
      </c>
      <c r="S24" s="232">
        <f t="shared" si="5"/>
        <v>0.06386997395365387</v>
      </c>
      <c r="T24" s="231">
        <v>187960</v>
      </c>
      <c r="U24" s="229">
        <v>189268</v>
      </c>
      <c r="V24" s="230">
        <v>775</v>
      </c>
      <c r="W24" s="229">
        <v>965</v>
      </c>
      <c r="X24" s="230">
        <f t="shared" si="6"/>
        <v>378968</v>
      </c>
      <c r="Y24" s="228">
        <f t="shared" si="7"/>
        <v>0.04390872052521577</v>
      </c>
    </row>
    <row r="25" spans="1:25" ht="19.5" customHeight="1">
      <c r="A25" s="234" t="s">
        <v>184</v>
      </c>
      <c r="B25" s="231">
        <v>23805</v>
      </c>
      <c r="C25" s="229">
        <v>26047</v>
      </c>
      <c r="D25" s="230">
        <v>0</v>
      </c>
      <c r="E25" s="229">
        <v>0</v>
      </c>
      <c r="F25" s="230">
        <f t="shared" si="0"/>
        <v>49852</v>
      </c>
      <c r="G25" s="232">
        <f t="shared" si="1"/>
        <v>0.048392764576946745</v>
      </c>
      <c r="H25" s="231">
        <v>23853</v>
      </c>
      <c r="I25" s="229">
        <v>25469</v>
      </c>
      <c r="J25" s="230"/>
      <c r="K25" s="229"/>
      <c r="L25" s="230">
        <f t="shared" si="2"/>
        <v>49322</v>
      </c>
      <c r="M25" s="233">
        <f t="shared" si="3"/>
        <v>0.010745711852722994</v>
      </c>
      <c r="N25" s="231">
        <v>165227</v>
      </c>
      <c r="O25" s="229">
        <v>160222</v>
      </c>
      <c r="P25" s="230"/>
      <c r="Q25" s="229"/>
      <c r="R25" s="230">
        <f t="shared" si="4"/>
        <v>325449</v>
      </c>
      <c r="S25" s="232">
        <f t="shared" si="5"/>
        <v>0.052542969690306314</v>
      </c>
      <c r="T25" s="231">
        <v>163557</v>
      </c>
      <c r="U25" s="229">
        <v>159827</v>
      </c>
      <c r="V25" s="230"/>
      <c r="W25" s="229"/>
      <c r="X25" s="230">
        <f t="shared" si="6"/>
        <v>323384</v>
      </c>
      <c r="Y25" s="228">
        <f t="shared" si="7"/>
        <v>0.006385597308462998</v>
      </c>
    </row>
    <row r="26" spans="1:25" ht="19.5" customHeight="1">
      <c r="A26" s="234" t="s">
        <v>187</v>
      </c>
      <c r="B26" s="231">
        <v>18566</v>
      </c>
      <c r="C26" s="229">
        <v>21506</v>
      </c>
      <c r="D26" s="230">
        <v>0</v>
      </c>
      <c r="E26" s="229">
        <v>0</v>
      </c>
      <c r="F26" s="230">
        <f t="shared" si="0"/>
        <v>40072</v>
      </c>
      <c r="G26" s="232">
        <f t="shared" si="1"/>
        <v>0.03889903839620096</v>
      </c>
      <c r="H26" s="231">
        <v>16964</v>
      </c>
      <c r="I26" s="229">
        <v>20477</v>
      </c>
      <c r="J26" s="230"/>
      <c r="K26" s="229"/>
      <c r="L26" s="230">
        <f t="shared" si="2"/>
        <v>37441</v>
      </c>
      <c r="M26" s="233">
        <f t="shared" si="3"/>
        <v>0.07027055901284696</v>
      </c>
      <c r="N26" s="231">
        <v>129769</v>
      </c>
      <c r="O26" s="229">
        <v>130028</v>
      </c>
      <c r="P26" s="230"/>
      <c r="Q26" s="229"/>
      <c r="R26" s="230">
        <f t="shared" si="4"/>
        <v>259797</v>
      </c>
      <c r="S26" s="232">
        <f t="shared" si="5"/>
        <v>0.04194360989473776</v>
      </c>
      <c r="T26" s="231">
        <v>114003</v>
      </c>
      <c r="U26" s="229">
        <v>111557</v>
      </c>
      <c r="V26" s="230">
        <v>146</v>
      </c>
      <c r="W26" s="229">
        <v>148</v>
      </c>
      <c r="X26" s="230">
        <f t="shared" si="6"/>
        <v>225854</v>
      </c>
      <c r="Y26" s="228">
        <f t="shared" si="7"/>
        <v>0.1502873537772189</v>
      </c>
    </row>
    <row r="27" spans="1:25" ht="19.5" customHeight="1">
      <c r="A27" s="234" t="s">
        <v>193</v>
      </c>
      <c r="B27" s="231">
        <v>9911</v>
      </c>
      <c r="C27" s="229">
        <v>10611</v>
      </c>
      <c r="D27" s="230">
        <v>0</v>
      </c>
      <c r="E27" s="229">
        <v>0</v>
      </c>
      <c r="F27" s="230">
        <f>SUM(B27:E27)</f>
        <v>20522</v>
      </c>
      <c r="G27" s="232">
        <f>F27/$F$9</f>
        <v>0.019921293321192753</v>
      </c>
      <c r="H27" s="231"/>
      <c r="I27" s="229"/>
      <c r="J27" s="230"/>
      <c r="K27" s="229"/>
      <c r="L27" s="230">
        <f>SUM(H27:K27)</f>
        <v>0</v>
      </c>
      <c r="M27" s="233" t="str">
        <f>IF(ISERROR(F27/L27-1),"         /0",(F27/L27-1))</f>
        <v>         /0</v>
      </c>
      <c r="N27" s="231">
        <v>75418</v>
      </c>
      <c r="O27" s="229">
        <v>72670</v>
      </c>
      <c r="P27" s="230"/>
      <c r="Q27" s="229"/>
      <c r="R27" s="230">
        <f>SUM(N27:Q27)</f>
        <v>148088</v>
      </c>
      <c r="S27" s="232">
        <f>R27/$R$9</f>
        <v>0.023908456610707302</v>
      </c>
      <c r="T27" s="231"/>
      <c r="U27" s="229"/>
      <c r="V27" s="230"/>
      <c r="W27" s="229"/>
      <c r="X27" s="230">
        <f>SUM(T27:W27)</f>
        <v>0</v>
      </c>
      <c r="Y27" s="228" t="str">
        <f>IF(ISERROR(R27/X27-1),"         /0",IF(R27/X27&gt;5,"  *  ",(R27/X27-1)))</f>
        <v>         /0</v>
      </c>
    </row>
    <row r="28" spans="1:25" ht="19.5" customHeight="1">
      <c r="A28" s="234" t="s">
        <v>195</v>
      </c>
      <c r="B28" s="231">
        <v>8983</v>
      </c>
      <c r="C28" s="229">
        <v>10323</v>
      </c>
      <c r="D28" s="230">
        <v>0</v>
      </c>
      <c r="E28" s="229">
        <v>0</v>
      </c>
      <c r="F28" s="230">
        <f t="shared" si="0"/>
        <v>19306</v>
      </c>
      <c r="G28" s="232">
        <f t="shared" si="1"/>
        <v>0.018740887284813726</v>
      </c>
      <c r="H28" s="231">
        <v>14161</v>
      </c>
      <c r="I28" s="229">
        <v>15260</v>
      </c>
      <c r="J28" s="230"/>
      <c r="K28" s="229"/>
      <c r="L28" s="230">
        <f t="shared" si="2"/>
        <v>29421</v>
      </c>
      <c r="M28" s="233">
        <f t="shared" si="3"/>
        <v>-0.34380204615750654</v>
      </c>
      <c r="N28" s="231">
        <v>79220</v>
      </c>
      <c r="O28" s="229">
        <v>77829</v>
      </c>
      <c r="P28" s="230"/>
      <c r="Q28" s="229"/>
      <c r="R28" s="230">
        <f t="shared" si="4"/>
        <v>157049</v>
      </c>
      <c r="S28" s="232">
        <f t="shared" si="5"/>
        <v>0.02535518882188274</v>
      </c>
      <c r="T28" s="231">
        <v>87166</v>
      </c>
      <c r="U28" s="229">
        <v>83467</v>
      </c>
      <c r="V28" s="230"/>
      <c r="W28" s="229"/>
      <c r="X28" s="230">
        <f t="shared" si="6"/>
        <v>170633</v>
      </c>
      <c r="Y28" s="228">
        <f t="shared" si="7"/>
        <v>-0.07960945420874044</v>
      </c>
    </row>
    <row r="29" spans="1:25" ht="19.5" customHeight="1">
      <c r="A29" s="234" t="s">
        <v>163</v>
      </c>
      <c r="B29" s="231">
        <v>5084</v>
      </c>
      <c r="C29" s="229">
        <v>6215</v>
      </c>
      <c r="D29" s="230">
        <v>0</v>
      </c>
      <c r="E29" s="229">
        <v>0</v>
      </c>
      <c r="F29" s="230">
        <f>SUM(B29:E29)</f>
        <v>11299</v>
      </c>
      <c r="G29" s="232">
        <f>F29/$F$9</f>
        <v>0.010968262997571237</v>
      </c>
      <c r="H29" s="231"/>
      <c r="I29" s="229"/>
      <c r="J29" s="230"/>
      <c r="K29" s="229"/>
      <c r="L29" s="230">
        <f>SUM(H29:K29)</f>
        <v>0</v>
      </c>
      <c r="M29" s="233" t="str">
        <f>IF(ISERROR(F29/L29-1),"         /0",(F29/L29-1))</f>
        <v>         /0</v>
      </c>
      <c r="N29" s="231">
        <v>29844</v>
      </c>
      <c r="O29" s="229">
        <v>31328</v>
      </c>
      <c r="P29" s="230"/>
      <c r="Q29" s="229"/>
      <c r="R29" s="230">
        <f>SUM(N29:Q29)</f>
        <v>61172</v>
      </c>
      <c r="S29" s="232">
        <f>R29/$R$9</f>
        <v>0.009876074413795765</v>
      </c>
      <c r="T29" s="231"/>
      <c r="U29" s="229"/>
      <c r="V29" s="230"/>
      <c r="W29" s="229"/>
      <c r="X29" s="230">
        <f>SUM(T29:W29)</f>
        <v>0</v>
      </c>
      <c r="Y29" s="228" t="str">
        <f>IF(ISERROR(R29/X29-1),"         /0",IF(R29/X29&gt;5,"  *  ",(R29/X29-1)))</f>
        <v>         /0</v>
      </c>
    </row>
    <row r="30" spans="1:25" ht="19.5" customHeight="1">
      <c r="A30" s="234" t="s">
        <v>162</v>
      </c>
      <c r="B30" s="231">
        <v>4948</v>
      </c>
      <c r="C30" s="229">
        <v>6117</v>
      </c>
      <c r="D30" s="230">
        <v>0</v>
      </c>
      <c r="E30" s="229">
        <v>0</v>
      </c>
      <c r="F30" s="230">
        <f>SUM(B30:E30)</f>
        <v>11065</v>
      </c>
      <c r="G30" s="232">
        <f>F30/$F$9</f>
        <v>0.01074111249386014</v>
      </c>
      <c r="H30" s="231">
        <v>10869</v>
      </c>
      <c r="I30" s="229">
        <v>13525</v>
      </c>
      <c r="J30" s="230"/>
      <c r="K30" s="229"/>
      <c r="L30" s="230">
        <f>SUM(H30:K30)</f>
        <v>24394</v>
      </c>
      <c r="M30" s="233">
        <f>IF(ISERROR(F30/L30-1),"         /0",(F30/L30-1))</f>
        <v>-0.5464048536525374</v>
      </c>
      <c r="N30" s="231">
        <v>38068</v>
      </c>
      <c r="O30" s="229">
        <v>37839</v>
      </c>
      <c r="P30" s="230"/>
      <c r="Q30" s="229"/>
      <c r="R30" s="230">
        <f>SUM(N30:Q30)</f>
        <v>75907</v>
      </c>
      <c r="S30" s="232">
        <f>R30/$R$9</f>
        <v>0.012255005239782827</v>
      </c>
      <c r="T30" s="231">
        <v>86398</v>
      </c>
      <c r="U30" s="229">
        <v>81784</v>
      </c>
      <c r="V30" s="230">
        <v>128</v>
      </c>
      <c r="W30" s="229">
        <v>129</v>
      </c>
      <c r="X30" s="230">
        <f>SUM(T30:W30)</f>
        <v>168439</v>
      </c>
      <c r="Y30" s="228">
        <f>IF(ISERROR(R30/X30-1),"         /0",IF(R30/X30&gt;5,"  *  ",(R30/X30-1)))</f>
        <v>-0.5493502098682609</v>
      </c>
    </row>
    <row r="31" spans="1:25" ht="19.5" customHeight="1">
      <c r="A31" s="234" t="s">
        <v>202</v>
      </c>
      <c r="B31" s="231">
        <v>3636</v>
      </c>
      <c r="C31" s="229">
        <v>4549</v>
      </c>
      <c r="D31" s="230">
        <v>0</v>
      </c>
      <c r="E31" s="229">
        <v>0</v>
      </c>
      <c r="F31" s="230">
        <f>SUM(B31:E31)</f>
        <v>8185</v>
      </c>
      <c r="G31" s="232">
        <f>F31/$F$9</f>
        <v>0.007945413986646657</v>
      </c>
      <c r="H31" s="231">
        <v>3086</v>
      </c>
      <c r="I31" s="229">
        <v>4234</v>
      </c>
      <c r="J31" s="230"/>
      <c r="K31" s="229"/>
      <c r="L31" s="230">
        <f>SUM(H31:K31)</f>
        <v>7320</v>
      </c>
      <c r="M31" s="233">
        <f>IF(ISERROR(F31/L31-1),"         /0",(F31/L31-1))</f>
        <v>0.11816939890710376</v>
      </c>
      <c r="N31" s="231">
        <v>25730</v>
      </c>
      <c r="O31" s="229">
        <v>25667</v>
      </c>
      <c r="P31" s="230"/>
      <c r="Q31" s="229"/>
      <c r="R31" s="230">
        <f>SUM(N31:Q31)</f>
        <v>51397</v>
      </c>
      <c r="S31" s="232">
        <f>R31/$R$9</f>
        <v>0.00829792383191429</v>
      </c>
      <c r="T31" s="231">
        <v>24063</v>
      </c>
      <c r="U31" s="229">
        <v>23685</v>
      </c>
      <c r="V31" s="230"/>
      <c r="W31" s="229"/>
      <c r="X31" s="230">
        <f>SUM(T31:W31)</f>
        <v>47748</v>
      </c>
      <c r="Y31" s="228">
        <f>IF(ISERROR(R31/X31-1),"         /0",IF(R31/X31&gt;5,"  *  ",(R31/X31-1)))</f>
        <v>0.07642204909106143</v>
      </c>
    </row>
    <row r="32" spans="1:25" ht="19.5" customHeight="1">
      <c r="A32" s="234" t="s">
        <v>204</v>
      </c>
      <c r="B32" s="231">
        <v>2569</v>
      </c>
      <c r="C32" s="229">
        <v>3227</v>
      </c>
      <c r="D32" s="230">
        <v>0</v>
      </c>
      <c r="E32" s="229">
        <v>0</v>
      </c>
      <c r="F32" s="230">
        <f>SUM(B32:E32)</f>
        <v>5796</v>
      </c>
      <c r="G32" s="232">
        <f>F32/$F$9</f>
        <v>0.005626343245767137</v>
      </c>
      <c r="H32" s="231">
        <v>3398</v>
      </c>
      <c r="I32" s="229">
        <v>3376</v>
      </c>
      <c r="J32" s="230"/>
      <c r="K32" s="229"/>
      <c r="L32" s="230">
        <f>SUM(H32:K32)</f>
        <v>6774</v>
      </c>
      <c r="M32" s="233">
        <f>IF(ISERROR(F32/L32-1),"         /0",(F32/L32-1))</f>
        <v>-0.1443755535872453</v>
      </c>
      <c r="N32" s="231">
        <v>13293</v>
      </c>
      <c r="O32" s="229">
        <v>14748</v>
      </c>
      <c r="P32" s="230"/>
      <c r="Q32" s="229"/>
      <c r="R32" s="230">
        <f>SUM(N32:Q32)</f>
        <v>28041</v>
      </c>
      <c r="S32" s="232">
        <f>R32/$R$9</f>
        <v>0.004527152988904189</v>
      </c>
      <c r="T32" s="231">
        <v>17838</v>
      </c>
      <c r="U32" s="229">
        <v>17243</v>
      </c>
      <c r="V32" s="230"/>
      <c r="W32" s="229"/>
      <c r="X32" s="230">
        <f>SUM(T32:W32)</f>
        <v>35081</v>
      </c>
      <c r="Y32" s="228">
        <f>IF(ISERROR(R32/X32-1),"         /0",IF(R32/X32&gt;5,"  *  ",(R32/X32-1)))</f>
        <v>-0.2006784299193296</v>
      </c>
    </row>
    <row r="33" spans="1:25" ht="19.5" customHeight="1">
      <c r="A33" s="234" t="s">
        <v>167</v>
      </c>
      <c r="B33" s="231">
        <v>2352</v>
      </c>
      <c r="C33" s="229">
        <v>2583</v>
      </c>
      <c r="D33" s="230">
        <v>0</v>
      </c>
      <c r="E33" s="229">
        <v>0</v>
      </c>
      <c r="F33" s="230">
        <f t="shared" si="0"/>
        <v>4935</v>
      </c>
      <c r="G33" s="232">
        <f t="shared" si="1"/>
        <v>0.0047905458795481064</v>
      </c>
      <c r="H33" s="231">
        <v>2555</v>
      </c>
      <c r="I33" s="229">
        <v>2308</v>
      </c>
      <c r="J33" s="230"/>
      <c r="K33" s="229"/>
      <c r="L33" s="230">
        <f t="shared" si="2"/>
        <v>4863</v>
      </c>
      <c r="M33" s="233">
        <f t="shared" si="3"/>
        <v>0.014805675508945182</v>
      </c>
      <c r="N33" s="231">
        <v>14962</v>
      </c>
      <c r="O33" s="229">
        <v>12416</v>
      </c>
      <c r="P33" s="230"/>
      <c r="Q33" s="229"/>
      <c r="R33" s="230">
        <f t="shared" si="4"/>
        <v>27378</v>
      </c>
      <c r="S33" s="232">
        <f t="shared" si="5"/>
        <v>0.00442011321030701</v>
      </c>
      <c r="T33" s="231">
        <v>30857</v>
      </c>
      <c r="U33" s="229">
        <v>27102</v>
      </c>
      <c r="V33" s="230"/>
      <c r="W33" s="229"/>
      <c r="X33" s="230">
        <f t="shared" si="6"/>
        <v>57959</v>
      </c>
      <c r="Y33" s="228">
        <f t="shared" si="7"/>
        <v>-0.5276316016494418</v>
      </c>
    </row>
    <row r="34" spans="1:25" ht="19.5" customHeight="1">
      <c r="A34" s="234" t="s">
        <v>199</v>
      </c>
      <c r="B34" s="231">
        <v>648</v>
      </c>
      <c r="C34" s="229">
        <v>1073</v>
      </c>
      <c r="D34" s="230">
        <v>0</v>
      </c>
      <c r="E34" s="229">
        <v>0</v>
      </c>
      <c r="F34" s="230">
        <f t="shared" si="0"/>
        <v>1721</v>
      </c>
      <c r="G34" s="232">
        <f t="shared" si="1"/>
        <v>0.0016706240037897247</v>
      </c>
      <c r="H34" s="231">
        <v>602</v>
      </c>
      <c r="I34" s="229">
        <v>1558</v>
      </c>
      <c r="J34" s="230"/>
      <c r="K34" s="229"/>
      <c r="L34" s="230">
        <f t="shared" si="2"/>
        <v>2160</v>
      </c>
      <c r="M34" s="233">
        <f t="shared" si="3"/>
        <v>-0.20324074074074072</v>
      </c>
      <c r="N34" s="231">
        <v>5861</v>
      </c>
      <c r="O34" s="229">
        <v>10912</v>
      </c>
      <c r="P34" s="230"/>
      <c r="Q34" s="229"/>
      <c r="R34" s="230">
        <f t="shared" si="4"/>
        <v>16773</v>
      </c>
      <c r="S34" s="232">
        <f t="shared" si="5"/>
        <v>0.002707961095641737</v>
      </c>
      <c r="T34" s="231">
        <v>7222</v>
      </c>
      <c r="U34" s="229">
        <v>14051</v>
      </c>
      <c r="V34" s="230"/>
      <c r="W34" s="229"/>
      <c r="X34" s="230">
        <f t="shared" si="6"/>
        <v>21273</v>
      </c>
      <c r="Y34" s="228">
        <f t="shared" si="7"/>
        <v>-0.21153574954167254</v>
      </c>
    </row>
    <row r="35" spans="1:25" ht="19.5" customHeight="1">
      <c r="A35" s="234" t="s">
        <v>208</v>
      </c>
      <c r="B35" s="231">
        <v>704</v>
      </c>
      <c r="C35" s="229">
        <v>896</v>
      </c>
      <c r="D35" s="230">
        <v>0</v>
      </c>
      <c r="E35" s="229">
        <v>0</v>
      </c>
      <c r="F35" s="230">
        <f t="shared" si="0"/>
        <v>1600</v>
      </c>
      <c r="G35" s="232">
        <f t="shared" si="1"/>
        <v>0.0015531658373408247</v>
      </c>
      <c r="H35" s="231">
        <v>3788</v>
      </c>
      <c r="I35" s="229">
        <v>5175</v>
      </c>
      <c r="J35" s="230"/>
      <c r="K35" s="229"/>
      <c r="L35" s="230">
        <f t="shared" si="2"/>
        <v>8963</v>
      </c>
      <c r="M35" s="233">
        <f t="shared" si="3"/>
        <v>-0.8214883409572687</v>
      </c>
      <c r="N35" s="231">
        <v>18637</v>
      </c>
      <c r="O35" s="229">
        <v>22442</v>
      </c>
      <c r="P35" s="230"/>
      <c r="Q35" s="229"/>
      <c r="R35" s="230">
        <f t="shared" si="4"/>
        <v>41079</v>
      </c>
      <c r="S35" s="232">
        <f t="shared" si="5"/>
        <v>0.006632107187018835</v>
      </c>
      <c r="T35" s="231">
        <v>23794</v>
      </c>
      <c r="U35" s="229">
        <v>28051</v>
      </c>
      <c r="V35" s="230"/>
      <c r="W35" s="229"/>
      <c r="X35" s="230">
        <f t="shared" si="6"/>
        <v>51845</v>
      </c>
      <c r="Y35" s="228">
        <f t="shared" si="7"/>
        <v>-0.20765744044748768</v>
      </c>
    </row>
    <row r="36" spans="1:25" ht="19.5" customHeight="1">
      <c r="A36" s="234" t="s">
        <v>383</v>
      </c>
      <c r="B36" s="231">
        <v>0</v>
      </c>
      <c r="C36" s="229">
        <v>0</v>
      </c>
      <c r="D36" s="230">
        <v>136</v>
      </c>
      <c r="E36" s="229">
        <v>292</v>
      </c>
      <c r="F36" s="230">
        <f t="shared" si="0"/>
        <v>428</v>
      </c>
      <c r="G36" s="232">
        <f t="shared" si="1"/>
        <v>0.00041547186148867065</v>
      </c>
      <c r="H36" s="231"/>
      <c r="I36" s="229"/>
      <c r="J36" s="230"/>
      <c r="K36" s="229"/>
      <c r="L36" s="230">
        <f t="shared" si="2"/>
        <v>0</v>
      </c>
      <c r="M36" s="233" t="s">
        <v>50</v>
      </c>
      <c r="N36" s="231"/>
      <c r="O36" s="229"/>
      <c r="P36" s="230">
        <v>136</v>
      </c>
      <c r="Q36" s="229">
        <v>292</v>
      </c>
      <c r="R36" s="230">
        <f t="shared" si="4"/>
        <v>428</v>
      </c>
      <c r="S36" s="232">
        <f t="shared" si="5"/>
        <v>6.909958558007892E-05</v>
      </c>
      <c r="T36" s="231"/>
      <c r="U36" s="229"/>
      <c r="V36" s="230"/>
      <c r="W36" s="229"/>
      <c r="X36" s="230">
        <f t="shared" si="6"/>
        <v>0</v>
      </c>
      <c r="Y36" s="228" t="str">
        <f t="shared" si="7"/>
        <v>         /0</v>
      </c>
    </row>
    <row r="37" spans="1:25" ht="19.5" customHeight="1" thickBot="1">
      <c r="A37" s="234" t="s">
        <v>212</v>
      </c>
      <c r="B37" s="231">
        <v>228</v>
      </c>
      <c r="C37" s="229">
        <v>277</v>
      </c>
      <c r="D37" s="230">
        <v>4</v>
      </c>
      <c r="E37" s="229">
        <v>11</v>
      </c>
      <c r="F37" s="230">
        <f t="shared" si="0"/>
        <v>520</v>
      </c>
      <c r="G37" s="232">
        <f t="shared" si="1"/>
        <v>0.000504778897135768</v>
      </c>
      <c r="H37" s="231">
        <v>111</v>
      </c>
      <c r="I37" s="229">
        <v>26</v>
      </c>
      <c r="J37" s="230">
        <v>15</v>
      </c>
      <c r="K37" s="229">
        <v>33</v>
      </c>
      <c r="L37" s="230">
        <f t="shared" si="2"/>
        <v>185</v>
      </c>
      <c r="M37" s="233" t="s">
        <v>50</v>
      </c>
      <c r="N37" s="231">
        <v>11775</v>
      </c>
      <c r="O37" s="229">
        <v>12172</v>
      </c>
      <c r="P37" s="230">
        <v>114</v>
      </c>
      <c r="Q37" s="229">
        <v>120</v>
      </c>
      <c r="R37" s="230">
        <f t="shared" si="4"/>
        <v>24181</v>
      </c>
      <c r="S37" s="232">
        <f t="shared" si="5"/>
        <v>0.0039039651376445985</v>
      </c>
      <c r="T37" s="231">
        <v>1593</v>
      </c>
      <c r="U37" s="229">
        <v>221</v>
      </c>
      <c r="V37" s="230">
        <v>90</v>
      </c>
      <c r="W37" s="229">
        <v>97</v>
      </c>
      <c r="X37" s="230">
        <f t="shared" si="6"/>
        <v>2001</v>
      </c>
      <c r="Y37" s="228" t="str">
        <f t="shared" si="7"/>
        <v>  *  </v>
      </c>
    </row>
    <row r="38" spans="1:25" s="266" customFormat="1" ht="19.5" customHeight="1">
      <c r="A38" s="275" t="s">
        <v>59</v>
      </c>
      <c r="B38" s="272">
        <f>SUM(B39:B48)</f>
        <v>60671</v>
      </c>
      <c r="C38" s="271">
        <f>SUM(C39:C48)</f>
        <v>74223</v>
      </c>
      <c r="D38" s="270">
        <f>SUM(D39:D48)</f>
        <v>1</v>
      </c>
      <c r="E38" s="271">
        <f>SUM(E39:E48)</f>
        <v>0</v>
      </c>
      <c r="F38" s="270">
        <f t="shared" si="0"/>
        <v>134895</v>
      </c>
      <c r="G38" s="273">
        <f t="shared" si="1"/>
        <v>0.1309464410175566</v>
      </c>
      <c r="H38" s="272">
        <f>SUM(H39:H48)</f>
        <v>51371</v>
      </c>
      <c r="I38" s="271">
        <f>SUM(I39:I48)</f>
        <v>59037</v>
      </c>
      <c r="J38" s="270">
        <f>SUM(J39:J48)</f>
        <v>0</v>
      </c>
      <c r="K38" s="271">
        <f>SUM(K39:K48)</f>
        <v>0</v>
      </c>
      <c r="L38" s="270">
        <f t="shared" si="2"/>
        <v>110408</v>
      </c>
      <c r="M38" s="274">
        <f t="shared" si="3"/>
        <v>0.22178646474893116</v>
      </c>
      <c r="N38" s="272">
        <f>SUM(N39:N48)</f>
        <v>387144</v>
      </c>
      <c r="O38" s="271">
        <f>SUM(O39:O48)</f>
        <v>354875</v>
      </c>
      <c r="P38" s="270">
        <f>SUM(P39:P48)</f>
        <v>61</v>
      </c>
      <c r="Q38" s="271">
        <f>SUM(Q39:Q48)</f>
        <v>4</v>
      </c>
      <c r="R38" s="270">
        <f t="shared" si="4"/>
        <v>742084</v>
      </c>
      <c r="S38" s="273">
        <f t="shared" si="5"/>
        <v>0.11980770295702635</v>
      </c>
      <c r="T38" s="272">
        <f>SUM(T39:T48)</f>
        <v>333109</v>
      </c>
      <c r="U38" s="271">
        <f>SUM(U39:U48)</f>
        <v>305451</v>
      </c>
      <c r="V38" s="270">
        <f>SUM(V39:V48)</f>
        <v>98</v>
      </c>
      <c r="W38" s="271">
        <f>SUM(W39:W48)</f>
        <v>3</v>
      </c>
      <c r="X38" s="270">
        <f t="shared" si="6"/>
        <v>638661</v>
      </c>
      <c r="Y38" s="267">
        <f t="shared" si="7"/>
        <v>0.16193724057050618</v>
      </c>
    </row>
    <row r="39" spans="1:25" ht="19.5" customHeight="1">
      <c r="A39" s="234" t="s">
        <v>161</v>
      </c>
      <c r="B39" s="231">
        <v>26074</v>
      </c>
      <c r="C39" s="229">
        <v>33092</v>
      </c>
      <c r="D39" s="230">
        <v>1</v>
      </c>
      <c r="E39" s="229">
        <v>0</v>
      </c>
      <c r="F39" s="230">
        <f t="shared" si="0"/>
        <v>59167</v>
      </c>
      <c r="G39" s="232">
        <f t="shared" si="1"/>
        <v>0.057435101936215364</v>
      </c>
      <c r="H39" s="231">
        <v>23435</v>
      </c>
      <c r="I39" s="229">
        <v>27361</v>
      </c>
      <c r="J39" s="230"/>
      <c r="K39" s="229"/>
      <c r="L39" s="230">
        <f t="shared" si="2"/>
        <v>50796</v>
      </c>
      <c r="M39" s="233">
        <f t="shared" si="3"/>
        <v>0.16479644066461918</v>
      </c>
      <c r="N39" s="231">
        <v>180551</v>
      </c>
      <c r="O39" s="229">
        <v>168220</v>
      </c>
      <c r="P39" s="230">
        <v>61</v>
      </c>
      <c r="Q39" s="229">
        <v>0</v>
      </c>
      <c r="R39" s="230">
        <f t="shared" si="4"/>
        <v>348832</v>
      </c>
      <c r="S39" s="232">
        <f t="shared" si="5"/>
        <v>0.05631809961932263</v>
      </c>
      <c r="T39" s="231">
        <v>148695</v>
      </c>
      <c r="U39" s="229">
        <v>142774</v>
      </c>
      <c r="V39" s="230">
        <v>94</v>
      </c>
      <c r="W39" s="229">
        <v>0</v>
      </c>
      <c r="X39" s="213">
        <f t="shared" si="6"/>
        <v>291563</v>
      </c>
      <c r="Y39" s="228">
        <f t="shared" si="7"/>
        <v>0.19642067066122926</v>
      </c>
    </row>
    <row r="40" spans="1:25" ht="19.5" customHeight="1">
      <c r="A40" s="234" t="s">
        <v>189</v>
      </c>
      <c r="B40" s="231">
        <v>12707</v>
      </c>
      <c r="C40" s="229">
        <v>13764</v>
      </c>
      <c r="D40" s="230">
        <v>0</v>
      </c>
      <c r="E40" s="229">
        <v>0</v>
      </c>
      <c r="F40" s="230">
        <f t="shared" si="0"/>
        <v>26471</v>
      </c>
      <c r="G40" s="232">
        <f t="shared" si="1"/>
        <v>0.02569615805015561</v>
      </c>
      <c r="H40" s="231">
        <v>8294</v>
      </c>
      <c r="I40" s="229">
        <v>9587</v>
      </c>
      <c r="J40" s="230"/>
      <c r="K40" s="229"/>
      <c r="L40" s="230">
        <f t="shared" si="2"/>
        <v>17881</v>
      </c>
      <c r="M40" s="233">
        <f t="shared" si="3"/>
        <v>0.48039818802080414</v>
      </c>
      <c r="N40" s="231">
        <v>67142</v>
      </c>
      <c r="O40" s="229">
        <v>61746</v>
      </c>
      <c r="P40" s="230"/>
      <c r="Q40" s="229"/>
      <c r="R40" s="230">
        <f t="shared" si="4"/>
        <v>128888</v>
      </c>
      <c r="S40" s="232">
        <f t="shared" si="5"/>
        <v>0.020808662117395352</v>
      </c>
      <c r="T40" s="231">
        <v>63458</v>
      </c>
      <c r="U40" s="229">
        <v>59459</v>
      </c>
      <c r="V40" s="230"/>
      <c r="W40" s="229"/>
      <c r="X40" s="213">
        <f t="shared" si="6"/>
        <v>122917</v>
      </c>
      <c r="Y40" s="228">
        <f t="shared" si="7"/>
        <v>0.04857749538306333</v>
      </c>
    </row>
    <row r="41" spans="1:25" ht="19.5" customHeight="1">
      <c r="A41" s="234" t="s">
        <v>196</v>
      </c>
      <c r="B41" s="231">
        <v>7525</v>
      </c>
      <c r="C41" s="229">
        <v>8776</v>
      </c>
      <c r="D41" s="230">
        <v>0</v>
      </c>
      <c r="E41" s="229">
        <v>0</v>
      </c>
      <c r="F41" s="230">
        <f aca="true" t="shared" si="8" ref="F41:F48">SUM(B41:E41)</f>
        <v>16301</v>
      </c>
      <c r="G41" s="232">
        <f aca="true" t="shared" si="9" ref="G41:G48">F41/$F$9</f>
        <v>0.01582384769655799</v>
      </c>
      <c r="H41" s="231">
        <v>8505</v>
      </c>
      <c r="I41" s="229">
        <v>9918</v>
      </c>
      <c r="J41" s="230"/>
      <c r="K41" s="229"/>
      <c r="L41" s="230">
        <f aca="true" t="shared" si="10" ref="L41:L48">SUM(H41:K41)</f>
        <v>18423</v>
      </c>
      <c r="M41" s="233">
        <f aca="true" t="shared" si="11" ref="M41:M48">IF(ISERROR(F41/L41-1),"         /0",(F41/L41-1))</f>
        <v>-0.11518210931987194</v>
      </c>
      <c r="N41" s="231">
        <v>51337</v>
      </c>
      <c r="O41" s="229">
        <v>50388</v>
      </c>
      <c r="P41" s="230"/>
      <c r="Q41" s="229"/>
      <c r="R41" s="230">
        <f aca="true" t="shared" si="12" ref="R41:R48">SUM(N41:Q41)</f>
        <v>101725</v>
      </c>
      <c r="S41" s="232">
        <f aca="true" t="shared" si="13" ref="S41:S48">R41/$R$9</f>
        <v>0.01642326014750824</v>
      </c>
      <c r="T41" s="231">
        <v>55283</v>
      </c>
      <c r="U41" s="229">
        <v>51549</v>
      </c>
      <c r="V41" s="230"/>
      <c r="W41" s="229"/>
      <c r="X41" s="213">
        <f aca="true" t="shared" si="14" ref="X41:X48">SUM(T41:W41)</f>
        <v>106832</v>
      </c>
      <c r="Y41" s="228">
        <f aca="true" t="shared" si="15" ref="Y41:Y48">IF(ISERROR(R41/X41-1),"         /0",IF(R41/X41&gt;5,"  *  ",(R41/X41-1)))</f>
        <v>-0.04780402875542911</v>
      </c>
    </row>
    <row r="42" spans="1:25" ht="19.5" customHeight="1">
      <c r="A42" s="234" t="s">
        <v>197</v>
      </c>
      <c r="B42" s="231">
        <v>7484</v>
      </c>
      <c r="C42" s="229">
        <v>8229</v>
      </c>
      <c r="D42" s="230">
        <v>0</v>
      </c>
      <c r="E42" s="229">
        <v>0</v>
      </c>
      <c r="F42" s="230">
        <f t="shared" si="8"/>
        <v>15713</v>
      </c>
      <c r="G42" s="232">
        <f t="shared" si="9"/>
        <v>0.015253059251335237</v>
      </c>
      <c r="H42" s="231">
        <v>7806</v>
      </c>
      <c r="I42" s="229">
        <v>8379</v>
      </c>
      <c r="J42" s="230"/>
      <c r="K42" s="229"/>
      <c r="L42" s="230">
        <f t="shared" si="10"/>
        <v>16185</v>
      </c>
      <c r="M42" s="233">
        <f t="shared" si="11"/>
        <v>-0.02916280506641955</v>
      </c>
      <c r="N42" s="231">
        <v>47634</v>
      </c>
      <c r="O42" s="229">
        <v>44348</v>
      </c>
      <c r="P42" s="230"/>
      <c r="Q42" s="229"/>
      <c r="R42" s="230">
        <f t="shared" si="12"/>
        <v>91982</v>
      </c>
      <c r="S42" s="232">
        <f t="shared" si="13"/>
        <v>0.014850275889782286</v>
      </c>
      <c r="T42" s="231">
        <v>49766</v>
      </c>
      <c r="U42" s="229">
        <v>47877</v>
      </c>
      <c r="V42" s="230"/>
      <c r="W42" s="229"/>
      <c r="X42" s="213">
        <f t="shared" si="14"/>
        <v>97643</v>
      </c>
      <c r="Y42" s="228">
        <f t="shared" si="15"/>
        <v>-0.057976506252368276</v>
      </c>
    </row>
    <row r="43" spans="1:25" ht="19.5" customHeight="1">
      <c r="A43" s="234" t="s">
        <v>203</v>
      </c>
      <c r="B43" s="231">
        <v>3213</v>
      </c>
      <c r="C43" s="229">
        <v>4265</v>
      </c>
      <c r="D43" s="230">
        <v>0</v>
      </c>
      <c r="E43" s="229">
        <v>0</v>
      </c>
      <c r="F43" s="230">
        <f t="shared" si="8"/>
        <v>7478</v>
      </c>
      <c r="G43" s="232">
        <f t="shared" si="9"/>
        <v>0.00725910883227168</v>
      </c>
      <c r="H43" s="231"/>
      <c r="I43" s="229"/>
      <c r="J43" s="230"/>
      <c r="K43" s="229"/>
      <c r="L43" s="230">
        <f t="shared" si="10"/>
        <v>0</v>
      </c>
      <c r="M43" s="233" t="str">
        <f t="shared" si="11"/>
        <v>         /0</v>
      </c>
      <c r="N43" s="231">
        <v>12677</v>
      </c>
      <c r="O43" s="229">
        <v>15779</v>
      </c>
      <c r="P43" s="230"/>
      <c r="Q43" s="229"/>
      <c r="R43" s="230">
        <f t="shared" si="12"/>
        <v>28456</v>
      </c>
      <c r="S43" s="232">
        <f t="shared" si="13"/>
        <v>0.004594153755296088</v>
      </c>
      <c r="T43" s="231"/>
      <c r="U43" s="229"/>
      <c r="V43" s="230"/>
      <c r="W43" s="229"/>
      <c r="X43" s="213">
        <f t="shared" si="14"/>
        <v>0</v>
      </c>
      <c r="Y43" s="228" t="str">
        <f t="shared" si="15"/>
        <v>         /0</v>
      </c>
    </row>
    <row r="44" spans="1:25" ht="19.5" customHeight="1">
      <c r="A44" s="234" t="s">
        <v>205</v>
      </c>
      <c r="B44" s="231">
        <v>1605</v>
      </c>
      <c r="C44" s="229">
        <v>2784</v>
      </c>
      <c r="D44" s="230">
        <v>0</v>
      </c>
      <c r="E44" s="229">
        <v>0</v>
      </c>
      <c r="F44" s="230">
        <f>SUM(B44:E44)</f>
        <v>4389</v>
      </c>
      <c r="G44" s="232">
        <f>F44/$F$9</f>
        <v>0.00426052803755555</v>
      </c>
      <c r="H44" s="231">
        <v>1469</v>
      </c>
      <c r="I44" s="229">
        <v>3792</v>
      </c>
      <c r="J44" s="230"/>
      <c r="K44" s="229"/>
      <c r="L44" s="230">
        <f>SUM(H44:K44)</f>
        <v>5261</v>
      </c>
      <c r="M44" s="233">
        <f>IF(ISERROR(F44/L44-1),"         /0",(F44/L44-1))</f>
        <v>-0.16574795666223152</v>
      </c>
      <c r="N44" s="231">
        <v>9625</v>
      </c>
      <c r="O44" s="229">
        <v>9828</v>
      </c>
      <c r="P44" s="230"/>
      <c r="Q44" s="229"/>
      <c r="R44" s="230">
        <f>SUM(N44:Q44)</f>
        <v>19453</v>
      </c>
      <c r="S44" s="232">
        <f>R44/$R$9</f>
        <v>0.0031406407436665304</v>
      </c>
      <c r="T44" s="231">
        <v>1469</v>
      </c>
      <c r="U44" s="229">
        <v>3792</v>
      </c>
      <c r="V44" s="230"/>
      <c r="W44" s="229"/>
      <c r="X44" s="213">
        <f>SUM(T44:W44)</f>
        <v>5261</v>
      </c>
      <c r="Y44" s="228">
        <f>IF(ISERROR(R44/X44-1),"         /0",IF(R44/X44&gt;5,"  *  ",(R44/X44-1)))</f>
        <v>2.6975860102642084</v>
      </c>
    </row>
    <row r="45" spans="1:25" ht="19.5" customHeight="1">
      <c r="A45" s="234" t="s">
        <v>185</v>
      </c>
      <c r="B45" s="231">
        <v>1045</v>
      </c>
      <c r="C45" s="229">
        <v>1064</v>
      </c>
      <c r="D45" s="230">
        <v>0</v>
      </c>
      <c r="E45" s="229">
        <v>0</v>
      </c>
      <c r="F45" s="230">
        <f>SUM(B45:E45)</f>
        <v>2109</v>
      </c>
      <c r="G45" s="232">
        <f>F45/$F$9</f>
        <v>0.0020472667193448747</v>
      </c>
      <c r="H45" s="231">
        <v>648</v>
      </c>
      <c r="I45" s="229"/>
      <c r="J45" s="230"/>
      <c r="K45" s="229"/>
      <c r="L45" s="230">
        <f>SUM(H45:K45)</f>
        <v>648</v>
      </c>
      <c r="M45" s="233">
        <f>IF(ISERROR(F45/L45-1),"         /0",(F45/L45-1))</f>
        <v>2.2546296296296298</v>
      </c>
      <c r="N45" s="231">
        <v>8587</v>
      </c>
      <c r="O45" s="229">
        <v>1701</v>
      </c>
      <c r="P45" s="230"/>
      <c r="Q45" s="229"/>
      <c r="R45" s="230">
        <f>SUM(N45:Q45)</f>
        <v>10288</v>
      </c>
      <c r="S45" s="232">
        <f>R45/$R$9</f>
        <v>0.0016609732159996538</v>
      </c>
      <c r="T45" s="231">
        <v>6132</v>
      </c>
      <c r="U45" s="229"/>
      <c r="V45" s="230"/>
      <c r="W45" s="229"/>
      <c r="X45" s="213">
        <f>SUM(T45:W45)</f>
        <v>6132</v>
      </c>
      <c r="Y45" s="228">
        <f>IF(ISERROR(R45/X45-1),"         /0",IF(R45/X45&gt;5,"  *  ",(R45/X45-1)))</f>
        <v>0.6777560339204174</v>
      </c>
    </row>
    <row r="46" spans="1:25" ht="19.5" customHeight="1">
      <c r="A46" s="234" t="s">
        <v>194</v>
      </c>
      <c r="B46" s="231">
        <v>410</v>
      </c>
      <c r="C46" s="229">
        <v>1510</v>
      </c>
      <c r="D46" s="230">
        <v>0</v>
      </c>
      <c r="E46" s="229">
        <v>0</v>
      </c>
      <c r="F46" s="230">
        <f t="shared" si="8"/>
        <v>1920</v>
      </c>
      <c r="G46" s="232">
        <f t="shared" si="9"/>
        <v>0.0018637990048089898</v>
      </c>
      <c r="H46" s="231">
        <v>786</v>
      </c>
      <c r="I46" s="229"/>
      <c r="J46" s="230"/>
      <c r="K46" s="229"/>
      <c r="L46" s="230">
        <f t="shared" si="10"/>
        <v>786</v>
      </c>
      <c r="M46" s="233">
        <f t="shared" si="11"/>
        <v>1.4427480916030535</v>
      </c>
      <c r="N46" s="231">
        <v>5199</v>
      </c>
      <c r="O46" s="229">
        <v>1934</v>
      </c>
      <c r="P46" s="230"/>
      <c r="Q46" s="229"/>
      <c r="R46" s="230">
        <f t="shared" si="12"/>
        <v>7133</v>
      </c>
      <c r="S46" s="232">
        <f t="shared" si="13"/>
        <v>0.001151605943791362</v>
      </c>
      <c r="T46" s="231">
        <v>5192</v>
      </c>
      <c r="U46" s="229"/>
      <c r="V46" s="230"/>
      <c r="W46" s="229"/>
      <c r="X46" s="213">
        <f t="shared" si="14"/>
        <v>5192</v>
      </c>
      <c r="Y46" s="228">
        <f t="shared" si="15"/>
        <v>0.3738443759630201</v>
      </c>
    </row>
    <row r="47" spans="1:25" ht="19.5" customHeight="1">
      <c r="A47" s="234" t="s">
        <v>192</v>
      </c>
      <c r="B47" s="231">
        <v>257</v>
      </c>
      <c r="C47" s="229">
        <v>492</v>
      </c>
      <c r="D47" s="230">
        <v>0</v>
      </c>
      <c r="E47" s="229">
        <v>0</v>
      </c>
      <c r="F47" s="230">
        <f t="shared" si="8"/>
        <v>749</v>
      </c>
      <c r="G47" s="232">
        <f t="shared" si="9"/>
        <v>0.0007270757576051736</v>
      </c>
      <c r="H47" s="231">
        <v>28</v>
      </c>
      <c r="I47" s="229"/>
      <c r="J47" s="230"/>
      <c r="K47" s="229"/>
      <c r="L47" s="230">
        <f t="shared" si="10"/>
        <v>28</v>
      </c>
      <c r="M47" s="233">
        <f t="shared" si="11"/>
        <v>25.75</v>
      </c>
      <c r="N47" s="231">
        <v>1637</v>
      </c>
      <c r="O47" s="229">
        <v>683</v>
      </c>
      <c r="P47" s="230"/>
      <c r="Q47" s="229"/>
      <c r="R47" s="230">
        <f t="shared" si="12"/>
        <v>2320</v>
      </c>
      <c r="S47" s="232">
        <f t="shared" si="13"/>
        <v>0.0003745585012751941</v>
      </c>
      <c r="T47" s="231">
        <v>494</v>
      </c>
      <c r="U47" s="229"/>
      <c r="V47" s="230"/>
      <c r="W47" s="229"/>
      <c r="X47" s="213">
        <f t="shared" si="14"/>
        <v>494</v>
      </c>
      <c r="Y47" s="228">
        <f t="shared" si="15"/>
        <v>3.6963562753036436</v>
      </c>
    </row>
    <row r="48" spans="1:25" ht="19.5" customHeight="1" thickBot="1">
      <c r="A48" s="234" t="s">
        <v>212</v>
      </c>
      <c r="B48" s="231">
        <v>351</v>
      </c>
      <c r="C48" s="229">
        <v>247</v>
      </c>
      <c r="D48" s="230">
        <v>0</v>
      </c>
      <c r="E48" s="229">
        <v>0</v>
      </c>
      <c r="F48" s="230">
        <f t="shared" si="8"/>
        <v>598</v>
      </c>
      <c r="G48" s="232">
        <f t="shared" si="9"/>
        <v>0.0005804957317061333</v>
      </c>
      <c r="H48" s="231">
        <v>400</v>
      </c>
      <c r="I48" s="229">
        <v>0</v>
      </c>
      <c r="J48" s="230"/>
      <c r="K48" s="229"/>
      <c r="L48" s="230">
        <f t="shared" si="10"/>
        <v>400</v>
      </c>
      <c r="M48" s="233">
        <f t="shared" si="11"/>
        <v>0.4950000000000001</v>
      </c>
      <c r="N48" s="231">
        <v>2755</v>
      </c>
      <c r="O48" s="229">
        <v>248</v>
      </c>
      <c r="P48" s="230">
        <v>0</v>
      </c>
      <c r="Q48" s="229">
        <v>4</v>
      </c>
      <c r="R48" s="230">
        <f t="shared" si="12"/>
        <v>3007</v>
      </c>
      <c r="S48" s="232">
        <f t="shared" si="13"/>
        <v>0.0004854730229890124</v>
      </c>
      <c r="T48" s="231">
        <v>2620</v>
      </c>
      <c r="U48" s="229">
        <v>0</v>
      </c>
      <c r="V48" s="230">
        <v>4</v>
      </c>
      <c r="W48" s="229">
        <v>3</v>
      </c>
      <c r="X48" s="213">
        <f t="shared" si="14"/>
        <v>2627</v>
      </c>
      <c r="Y48" s="228">
        <f t="shared" si="15"/>
        <v>0.14465169394746868</v>
      </c>
    </row>
    <row r="49" spans="1:25" s="266" customFormat="1" ht="19.5" customHeight="1">
      <c r="A49" s="275" t="s">
        <v>58</v>
      </c>
      <c r="B49" s="272">
        <f>SUM(B50:B62)</f>
        <v>137751</v>
      </c>
      <c r="C49" s="271">
        <f>SUM(C50:C62)</f>
        <v>154071</v>
      </c>
      <c r="D49" s="270">
        <f>SUM(D50:D62)</f>
        <v>11</v>
      </c>
      <c r="E49" s="271">
        <f>SUM(E50:E62)</f>
        <v>10</v>
      </c>
      <c r="F49" s="270">
        <f>SUM(B49:E49)</f>
        <v>291843</v>
      </c>
      <c r="G49" s="273">
        <f>F49/$F$9</f>
        <v>0.28330036091691146</v>
      </c>
      <c r="H49" s="272">
        <f>SUM(H50:H62)</f>
        <v>111513</v>
      </c>
      <c r="I49" s="271">
        <f>SUM(I50:I62)</f>
        <v>128587</v>
      </c>
      <c r="J49" s="270">
        <f>SUM(J50:J62)</f>
        <v>2316</v>
      </c>
      <c r="K49" s="271">
        <f>SUM(K50:K62)</f>
        <v>2772</v>
      </c>
      <c r="L49" s="270">
        <f>SUM(H49:K49)</f>
        <v>245188</v>
      </c>
      <c r="M49" s="274">
        <f>IF(ISERROR(F49/L49-1),"         /0",(F49/L49-1))</f>
        <v>0.1902825586896586</v>
      </c>
      <c r="N49" s="272">
        <f>SUM(N50:N62)</f>
        <v>886418</v>
      </c>
      <c r="O49" s="271">
        <f>SUM(O50:O62)</f>
        <v>869052</v>
      </c>
      <c r="P49" s="270">
        <f>SUM(P50:P62)</f>
        <v>19289</v>
      </c>
      <c r="Q49" s="271">
        <f>SUM(Q50:Q62)</f>
        <v>19684</v>
      </c>
      <c r="R49" s="270">
        <f>SUM(N49:Q49)</f>
        <v>1794443</v>
      </c>
      <c r="S49" s="273">
        <f>R49/$R$9</f>
        <v>0.2897085692688634</v>
      </c>
      <c r="T49" s="272">
        <f>SUM(T50:T62)</f>
        <v>728885</v>
      </c>
      <c r="U49" s="271">
        <f>SUM(U50:U62)</f>
        <v>704058</v>
      </c>
      <c r="V49" s="270">
        <f>SUM(V50:V62)</f>
        <v>22933</v>
      </c>
      <c r="W49" s="271">
        <f>SUM(W50:W62)</f>
        <v>22605</v>
      </c>
      <c r="X49" s="270">
        <f>SUM(T49:W49)</f>
        <v>1478481</v>
      </c>
      <c r="Y49" s="267">
        <f>IF(ISERROR(R49/X49-1),"         /0",IF(R49/X49&gt;5,"  *  ",(R49/X49-1)))</f>
        <v>0.21370717648721893</v>
      </c>
    </row>
    <row r="50" spans="1:25" s="204" customFormat="1" ht="19.5" customHeight="1">
      <c r="A50" s="219" t="s">
        <v>167</v>
      </c>
      <c r="B50" s="217">
        <v>63350</v>
      </c>
      <c r="C50" s="214">
        <v>71760</v>
      </c>
      <c r="D50" s="213">
        <v>0</v>
      </c>
      <c r="E50" s="214">
        <v>0</v>
      </c>
      <c r="F50" s="213">
        <f>SUM(B50:E50)</f>
        <v>135110</v>
      </c>
      <c r="G50" s="216">
        <f>F50/$F$9</f>
        <v>0.13115514767694927</v>
      </c>
      <c r="H50" s="217">
        <v>63218</v>
      </c>
      <c r="I50" s="214">
        <v>74597</v>
      </c>
      <c r="J50" s="213"/>
      <c r="K50" s="214"/>
      <c r="L50" s="213">
        <f>SUM(H50:K50)</f>
        <v>137815</v>
      </c>
      <c r="M50" s="218">
        <f>IF(ISERROR(F50/L50-1),"         /0",(F50/L50-1))</f>
        <v>-0.019627761854660197</v>
      </c>
      <c r="N50" s="217">
        <v>412178</v>
      </c>
      <c r="O50" s="214">
        <v>390796</v>
      </c>
      <c r="P50" s="213"/>
      <c r="Q50" s="214"/>
      <c r="R50" s="213">
        <f>SUM(N50:Q50)</f>
        <v>802974</v>
      </c>
      <c r="S50" s="216">
        <f>R50/$R$9</f>
        <v>0.1296382491392016</v>
      </c>
      <c r="T50" s="215">
        <v>399386</v>
      </c>
      <c r="U50" s="214">
        <v>380115</v>
      </c>
      <c r="V50" s="213">
        <v>373</v>
      </c>
      <c r="W50" s="214">
        <v>629</v>
      </c>
      <c r="X50" s="213">
        <f>SUM(T50:W50)</f>
        <v>780503</v>
      </c>
      <c r="Y50" s="212">
        <f>IF(ISERROR(R50/X50-1),"         /0",IF(R50/X50&gt;5,"  *  ",(R50/X50-1)))</f>
        <v>0.028790408236739617</v>
      </c>
    </row>
    <row r="51" spans="1:25" s="204" customFormat="1" ht="19.5" customHeight="1">
      <c r="A51" s="219" t="s">
        <v>161</v>
      </c>
      <c r="B51" s="217">
        <v>23240</v>
      </c>
      <c r="C51" s="214">
        <v>24780</v>
      </c>
      <c r="D51" s="213">
        <v>0</v>
      </c>
      <c r="E51" s="214">
        <v>0</v>
      </c>
      <c r="F51" s="213">
        <f aca="true" t="shared" si="16" ref="F51:F62">SUM(B51:E51)</f>
        <v>48020</v>
      </c>
      <c r="G51" s="216">
        <f aca="true" t="shared" si="17" ref="G51:G62">F51/$F$9</f>
        <v>0.0466143896931915</v>
      </c>
      <c r="H51" s="217">
        <v>22974</v>
      </c>
      <c r="I51" s="214">
        <v>25755</v>
      </c>
      <c r="J51" s="213">
        <v>2240</v>
      </c>
      <c r="K51" s="214">
        <v>2722</v>
      </c>
      <c r="L51" s="213">
        <f aca="true" t="shared" si="18" ref="L51:L62">SUM(H51:K51)</f>
        <v>53691</v>
      </c>
      <c r="M51" s="218">
        <f aca="true" t="shared" si="19" ref="M51:M62">IF(ISERROR(F51/L51-1),"         /0",(F51/L51-1))</f>
        <v>-0.10562291631744614</v>
      </c>
      <c r="N51" s="217">
        <v>164228</v>
      </c>
      <c r="O51" s="214">
        <v>165238</v>
      </c>
      <c r="P51" s="213">
        <v>18089</v>
      </c>
      <c r="Q51" s="214">
        <v>18482</v>
      </c>
      <c r="R51" s="213">
        <f aca="true" t="shared" si="20" ref="R51:R62">SUM(N51:Q51)</f>
        <v>366037</v>
      </c>
      <c r="S51" s="216">
        <f aca="true" t="shared" si="21" ref="S51:S62">R51/$R$9</f>
        <v>0.05909580609106389</v>
      </c>
      <c r="T51" s="215">
        <v>157320</v>
      </c>
      <c r="U51" s="214">
        <v>154397</v>
      </c>
      <c r="V51" s="213">
        <v>19190</v>
      </c>
      <c r="W51" s="214">
        <v>18694</v>
      </c>
      <c r="X51" s="213">
        <f aca="true" t="shared" si="22" ref="X51:X62">SUM(T51:W51)</f>
        <v>349601</v>
      </c>
      <c r="Y51" s="212">
        <f aca="true" t="shared" si="23" ref="Y51:Y62">IF(ISERROR(R51/X51-1),"         /0",IF(R51/X51&gt;5,"  *  ",(R51/X51-1)))</f>
        <v>0.04701359549886863</v>
      </c>
    </row>
    <row r="52" spans="1:25" s="204" customFormat="1" ht="19.5" customHeight="1">
      <c r="A52" s="219" t="s">
        <v>184</v>
      </c>
      <c r="B52" s="217">
        <v>9950</v>
      </c>
      <c r="C52" s="214">
        <v>11379</v>
      </c>
      <c r="D52" s="213">
        <v>0</v>
      </c>
      <c r="E52" s="214">
        <v>0</v>
      </c>
      <c r="F52" s="213">
        <f t="shared" si="16"/>
        <v>21329</v>
      </c>
      <c r="G52" s="216">
        <f t="shared" si="17"/>
        <v>0.02070467134040153</v>
      </c>
      <c r="H52" s="217"/>
      <c r="I52" s="214"/>
      <c r="J52" s="213"/>
      <c r="K52" s="214"/>
      <c r="L52" s="213">
        <f t="shared" si="18"/>
        <v>0</v>
      </c>
      <c r="M52" s="218" t="str">
        <f t="shared" si="19"/>
        <v>         /0</v>
      </c>
      <c r="N52" s="217">
        <v>46566</v>
      </c>
      <c r="O52" s="214">
        <v>45713</v>
      </c>
      <c r="P52" s="213"/>
      <c r="Q52" s="214"/>
      <c r="R52" s="213">
        <f t="shared" si="20"/>
        <v>92279</v>
      </c>
      <c r="S52" s="216">
        <f t="shared" si="21"/>
        <v>0.014898225835850706</v>
      </c>
      <c r="T52" s="215"/>
      <c r="U52" s="214"/>
      <c r="V52" s="213"/>
      <c r="W52" s="214"/>
      <c r="X52" s="213">
        <f t="shared" si="22"/>
        <v>0</v>
      </c>
      <c r="Y52" s="212" t="str">
        <f t="shared" si="23"/>
        <v>         /0</v>
      </c>
    </row>
    <row r="53" spans="1:25" s="204" customFormat="1" ht="19.5" customHeight="1">
      <c r="A53" s="219" t="s">
        <v>192</v>
      </c>
      <c r="B53" s="217">
        <v>7178</v>
      </c>
      <c r="C53" s="214">
        <v>8261</v>
      </c>
      <c r="D53" s="213">
        <v>0</v>
      </c>
      <c r="E53" s="214">
        <v>0</v>
      </c>
      <c r="F53" s="213">
        <f>SUM(B53:E53)</f>
        <v>15439</v>
      </c>
      <c r="G53" s="216">
        <f>F53/$F$9</f>
        <v>0.014987079601690621</v>
      </c>
      <c r="H53" s="217">
        <v>5250</v>
      </c>
      <c r="I53" s="214">
        <v>7357</v>
      </c>
      <c r="J53" s="213"/>
      <c r="K53" s="214"/>
      <c r="L53" s="213">
        <f>SUM(H53:K53)</f>
        <v>12607</v>
      </c>
      <c r="M53" s="218">
        <f>IF(ISERROR(F53/L53-1),"         /0",(F53/L53-1))</f>
        <v>0.2246371063694772</v>
      </c>
      <c r="N53" s="217">
        <v>43533</v>
      </c>
      <c r="O53" s="214">
        <v>49753</v>
      </c>
      <c r="P53" s="213"/>
      <c r="Q53" s="214"/>
      <c r="R53" s="213">
        <f>SUM(N53:Q53)</f>
        <v>93286</v>
      </c>
      <c r="S53" s="216">
        <f>R53/$R$9</f>
        <v>0.015060803599119724</v>
      </c>
      <c r="T53" s="215">
        <v>37160</v>
      </c>
      <c r="U53" s="214">
        <v>43805</v>
      </c>
      <c r="V53" s="213"/>
      <c r="W53" s="214"/>
      <c r="X53" s="213">
        <f>SUM(T53:W53)</f>
        <v>80965</v>
      </c>
      <c r="Y53" s="212">
        <f>IF(ISERROR(R53/X53-1),"         /0",IF(R53/X53&gt;5,"  *  ",(R53/X53-1)))</f>
        <v>0.15217686654727358</v>
      </c>
    </row>
    <row r="54" spans="1:25" s="204" customFormat="1" ht="19.5" customHeight="1">
      <c r="A54" s="219" t="s">
        <v>188</v>
      </c>
      <c r="B54" s="217">
        <v>6856</v>
      </c>
      <c r="C54" s="214">
        <v>7667</v>
      </c>
      <c r="D54" s="213">
        <v>0</v>
      </c>
      <c r="E54" s="214">
        <v>0</v>
      </c>
      <c r="F54" s="213">
        <f>SUM(B54:E54)</f>
        <v>14523</v>
      </c>
      <c r="G54" s="216">
        <f>F54/$F$9</f>
        <v>0.014097892159812999</v>
      </c>
      <c r="H54" s="217">
        <v>6252</v>
      </c>
      <c r="I54" s="214">
        <v>6007</v>
      </c>
      <c r="J54" s="213"/>
      <c r="K54" s="214"/>
      <c r="L54" s="213">
        <f>SUM(H54:K54)</f>
        <v>12259</v>
      </c>
      <c r="M54" s="218">
        <f>IF(ISERROR(F54/L54-1),"         /0",(F54/L54-1))</f>
        <v>0.18468064279305008</v>
      </c>
      <c r="N54" s="217">
        <v>42619</v>
      </c>
      <c r="O54" s="214">
        <v>40305</v>
      </c>
      <c r="P54" s="213"/>
      <c r="Q54" s="214">
        <v>127</v>
      </c>
      <c r="R54" s="213">
        <f>SUM(N54:Q54)</f>
        <v>83051</v>
      </c>
      <c r="S54" s="216">
        <f>R54/$R$9</f>
        <v>0.013408387107502648</v>
      </c>
      <c r="T54" s="215">
        <v>39467</v>
      </c>
      <c r="U54" s="214">
        <v>37192</v>
      </c>
      <c r="V54" s="213">
        <v>117</v>
      </c>
      <c r="W54" s="214">
        <v>116</v>
      </c>
      <c r="X54" s="213">
        <f>SUM(T54:W54)</f>
        <v>76892</v>
      </c>
      <c r="Y54" s="212">
        <f>IF(ISERROR(R54/X54-1),"         /0",IF(R54/X54&gt;5,"  *  ",(R54/X54-1)))</f>
        <v>0.08009936014149721</v>
      </c>
    </row>
    <row r="55" spans="1:25" s="204" customFormat="1" ht="19.5" customHeight="1">
      <c r="A55" s="219" t="s">
        <v>198</v>
      </c>
      <c r="B55" s="217">
        <v>6026</v>
      </c>
      <c r="C55" s="214">
        <v>7547</v>
      </c>
      <c r="D55" s="213">
        <v>0</v>
      </c>
      <c r="E55" s="214">
        <v>0</v>
      </c>
      <c r="F55" s="213">
        <f>SUM(B55:E55)</f>
        <v>13573</v>
      </c>
      <c r="G55" s="216">
        <f>F55/$F$9</f>
        <v>0.013175699943891884</v>
      </c>
      <c r="H55" s="217">
        <v>3170</v>
      </c>
      <c r="I55" s="214">
        <v>3677</v>
      </c>
      <c r="J55" s="213"/>
      <c r="K55" s="214"/>
      <c r="L55" s="213">
        <f>SUM(H55:K55)</f>
        <v>6847</v>
      </c>
      <c r="M55" s="218">
        <f>IF(ISERROR(F55/L55-1),"         /0",(F55/L55-1))</f>
        <v>0.9823280268730832</v>
      </c>
      <c r="N55" s="217">
        <v>38416</v>
      </c>
      <c r="O55" s="214">
        <v>39780</v>
      </c>
      <c r="P55" s="213"/>
      <c r="Q55" s="214"/>
      <c r="R55" s="213">
        <f>SUM(N55:Q55)</f>
        <v>78196</v>
      </c>
      <c r="S55" s="216">
        <f>R55/$R$9</f>
        <v>0.012624558864532362</v>
      </c>
      <c r="T55" s="215">
        <v>19373</v>
      </c>
      <c r="U55" s="214">
        <v>19347</v>
      </c>
      <c r="V55" s="213">
        <v>107</v>
      </c>
      <c r="W55" s="214">
        <v>107</v>
      </c>
      <c r="X55" s="213">
        <f>SUM(T55:W55)</f>
        <v>38934</v>
      </c>
      <c r="Y55" s="212">
        <f>IF(ISERROR(R55/X55-1),"         /0",IF(R55/X55&gt;5,"  *  ",(R55/X55-1)))</f>
        <v>1.0084245132788823</v>
      </c>
    </row>
    <row r="56" spans="1:25" s="204" customFormat="1" ht="19.5" customHeight="1">
      <c r="A56" s="219" t="s">
        <v>163</v>
      </c>
      <c r="B56" s="217">
        <v>5485</v>
      </c>
      <c r="C56" s="214">
        <v>6350</v>
      </c>
      <c r="D56" s="213">
        <v>0</v>
      </c>
      <c r="E56" s="214">
        <v>0</v>
      </c>
      <c r="F56" s="213">
        <f t="shared" si="16"/>
        <v>11835</v>
      </c>
      <c r="G56" s="216">
        <f t="shared" si="17"/>
        <v>0.011488573553080413</v>
      </c>
      <c r="H56" s="217"/>
      <c r="I56" s="214"/>
      <c r="J56" s="213"/>
      <c r="K56" s="214"/>
      <c r="L56" s="213">
        <f t="shared" si="18"/>
        <v>0</v>
      </c>
      <c r="M56" s="218" t="str">
        <f t="shared" si="19"/>
        <v>         /0</v>
      </c>
      <c r="N56" s="217">
        <v>39003</v>
      </c>
      <c r="O56" s="214">
        <v>37818</v>
      </c>
      <c r="P56" s="213"/>
      <c r="Q56" s="214"/>
      <c r="R56" s="213">
        <f t="shared" si="20"/>
        <v>76821</v>
      </c>
      <c r="S56" s="216">
        <f t="shared" si="21"/>
        <v>0.012402568373474865</v>
      </c>
      <c r="T56" s="215"/>
      <c r="U56" s="214"/>
      <c r="V56" s="213"/>
      <c r="W56" s="214"/>
      <c r="X56" s="213">
        <f t="shared" si="22"/>
        <v>0</v>
      </c>
      <c r="Y56" s="212" t="str">
        <f t="shared" si="23"/>
        <v>         /0</v>
      </c>
    </row>
    <row r="57" spans="1:25" s="204" customFormat="1" ht="19.5" customHeight="1">
      <c r="A57" s="219" t="s">
        <v>200</v>
      </c>
      <c r="B57" s="217">
        <v>5586</v>
      </c>
      <c r="C57" s="214">
        <v>5720</v>
      </c>
      <c r="D57" s="213">
        <v>0</v>
      </c>
      <c r="E57" s="214">
        <v>0</v>
      </c>
      <c r="F57" s="213">
        <f>SUM(B57:E57)</f>
        <v>11306</v>
      </c>
      <c r="G57" s="216">
        <f>F57/$F$9</f>
        <v>0.010975058098109603</v>
      </c>
      <c r="H57" s="217">
        <v>6259</v>
      </c>
      <c r="I57" s="214">
        <v>6622</v>
      </c>
      <c r="J57" s="213"/>
      <c r="K57" s="214"/>
      <c r="L57" s="213">
        <f>SUM(H57:K57)</f>
        <v>12881</v>
      </c>
      <c r="M57" s="218">
        <f>IF(ISERROR(F57/L57-1),"         /0",(F57/L57-1))</f>
        <v>-0.12227311544134767</v>
      </c>
      <c r="N57" s="217">
        <v>36535</v>
      </c>
      <c r="O57" s="214">
        <v>38099</v>
      </c>
      <c r="P57" s="213">
        <v>461</v>
      </c>
      <c r="Q57" s="214">
        <v>337</v>
      </c>
      <c r="R57" s="213">
        <f>SUM(N57:Q57)</f>
        <v>75432</v>
      </c>
      <c r="S57" s="216">
        <f>R57/$R$9</f>
        <v>0.012178317615599328</v>
      </c>
      <c r="T57" s="215">
        <v>46993</v>
      </c>
      <c r="U57" s="214">
        <v>45445</v>
      </c>
      <c r="V57" s="213">
        <v>1923</v>
      </c>
      <c r="W57" s="214">
        <v>1828</v>
      </c>
      <c r="X57" s="213">
        <f>SUM(T57:W57)</f>
        <v>96189</v>
      </c>
      <c r="Y57" s="212">
        <f>IF(ISERROR(R57/X57-1),"         /0",IF(R57/X57&gt;5,"  *  ",(R57/X57-1)))</f>
        <v>-0.21579390574805846</v>
      </c>
    </row>
    <row r="58" spans="1:25" s="204" customFormat="1" ht="19.5" customHeight="1">
      <c r="A58" s="219" t="s">
        <v>162</v>
      </c>
      <c r="B58" s="217">
        <v>3968</v>
      </c>
      <c r="C58" s="214">
        <v>4274</v>
      </c>
      <c r="D58" s="213">
        <v>0</v>
      </c>
      <c r="E58" s="214">
        <v>0</v>
      </c>
      <c r="F58" s="213">
        <f>SUM(B58:E58)</f>
        <v>8242</v>
      </c>
      <c r="G58" s="216">
        <f>F58/$F$9</f>
        <v>0.008000745519601924</v>
      </c>
      <c r="H58" s="217"/>
      <c r="I58" s="214"/>
      <c r="J58" s="213"/>
      <c r="K58" s="214"/>
      <c r="L58" s="213">
        <f>SUM(H58:K58)</f>
        <v>0</v>
      </c>
      <c r="M58" s="218" t="str">
        <f>IF(ISERROR(F58/L58-1),"         /0",(F58/L58-1))</f>
        <v>         /0</v>
      </c>
      <c r="N58" s="217">
        <v>23759</v>
      </c>
      <c r="O58" s="214">
        <v>27003</v>
      </c>
      <c r="P58" s="213">
        <v>517</v>
      </c>
      <c r="Q58" s="214">
        <v>515</v>
      </c>
      <c r="R58" s="213">
        <f>SUM(N58:Q58)</f>
        <v>51794</v>
      </c>
      <c r="S58" s="216">
        <f>R58/$R$9</f>
        <v>0.008362018540968708</v>
      </c>
      <c r="T58" s="215"/>
      <c r="U58" s="214"/>
      <c r="V58" s="213">
        <v>938</v>
      </c>
      <c r="W58" s="214">
        <v>940</v>
      </c>
      <c r="X58" s="213">
        <f>SUM(T58:W58)</f>
        <v>1878</v>
      </c>
      <c r="Y58" s="212" t="str">
        <f>IF(ISERROR(R58/X58-1),"         /0",IF(R58/X58&gt;5,"  *  ",(R58/X58-1)))</f>
        <v>  *  </v>
      </c>
    </row>
    <row r="59" spans="1:25" s="204" customFormat="1" ht="19.5" customHeight="1">
      <c r="A59" s="219" t="s">
        <v>199</v>
      </c>
      <c r="B59" s="217">
        <v>4068</v>
      </c>
      <c r="C59" s="214">
        <v>3389</v>
      </c>
      <c r="D59" s="213">
        <v>0</v>
      </c>
      <c r="E59" s="214">
        <v>0</v>
      </c>
      <c r="F59" s="213">
        <f>SUM(B59:E59)</f>
        <v>7457</v>
      </c>
      <c r="G59" s="216">
        <f>F59/$F$9</f>
        <v>0.007238723530656581</v>
      </c>
      <c r="H59" s="217">
        <v>3529</v>
      </c>
      <c r="I59" s="214">
        <v>3650</v>
      </c>
      <c r="J59" s="213"/>
      <c r="K59" s="214"/>
      <c r="L59" s="213">
        <f>SUM(H59:K59)</f>
        <v>7179</v>
      </c>
      <c r="M59" s="218">
        <f>IF(ISERROR(F59/L59-1),"         /0",(F59/L59-1))</f>
        <v>0.03872405627524733</v>
      </c>
      <c r="N59" s="217">
        <v>28292</v>
      </c>
      <c r="O59" s="214">
        <v>21964</v>
      </c>
      <c r="P59" s="213"/>
      <c r="Q59" s="214"/>
      <c r="R59" s="213">
        <f>SUM(N59:Q59)</f>
        <v>50256</v>
      </c>
      <c r="S59" s="216">
        <f>R59/$R$9</f>
        <v>0.008113712086244033</v>
      </c>
      <c r="T59" s="215">
        <v>27095</v>
      </c>
      <c r="U59" s="214">
        <v>22642</v>
      </c>
      <c r="V59" s="213"/>
      <c r="W59" s="214"/>
      <c r="X59" s="213">
        <f>SUM(T59:W59)</f>
        <v>49737</v>
      </c>
      <c r="Y59" s="212">
        <f>IF(ISERROR(R59/X59-1),"         /0",IF(R59/X59&gt;5,"  *  ",(R59/X59-1)))</f>
        <v>0.010434887508293578</v>
      </c>
    </row>
    <row r="60" spans="1:25" s="204" customFormat="1" ht="19.5" customHeight="1">
      <c r="A60" s="219" t="s">
        <v>206</v>
      </c>
      <c r="B60" s="217">
        <v>1327</v>
      </c>
      <c r="C60" s="214">
        <v>2233</v>
      </c>
      <c r="D60" s="213">
        <v>0</v>
      </c>
      <c r="E60" s="214">
        <v>0</v>
      </c>
      <c r="F60" s="213">
        <f t="shared" si="16"/>
        <v>3560</v>
      </c>
      <c r="G60" s="216">
        <f t="shared" si="17"/>
        <v>0.003455793988083335</v>
      </c>
      <c r="H60" s="217">
        <v>659</v>
      </c>
      <c r="I60" s="214">
        <v>919</v>
      </c>
      <c r="J60" s="213"/>
      <c r="K60" s="214"/>
      <c r="L60" s="213">
        <f t="shared" si="18"/>
        <v>1578</v>
      </c>
      <c r="M60" s="218">
        <f t="shared" si="19"/>
        <v>1.256020278833967</v>
      </c>
      <c r="N60" s="217">
        <v>9536</v>
      </c>
      <c r="O60" s="214">
        <v>11537</v>
      </c>
      <c r="P60" s="213"/>
      <c r="Q60" s="214"/>
      <c r="R60" s="213">
        <f t="shared" si="20"/>
        <v>21073</v>
      </c>
      <c r="S60" s="216">
        <f t="shared" si="21"/>
        <v>0.0034021859040397266</v>
      </c>
      <c r="T60" s="215">
        <v>659</v>
      </c>
      <c r="U60" s="214">
        <v>919</v>
      </c>
      <c r="V60" s="213"/>
      <c r="W60" s="214"/>
      <c r="X60" s="213">
        <f t="shared" si="22"/>
        <v>1578</v>
      </c>
      <c r="Y60" s="212" t="str">
        <f t="shared" si="23"/>
        <v>  *  </v>
      </c>
    </row>
    <row r="61" spans="1:25" s="204" customFormat="1" ht="19.5" customHeight="1">
      <c r="A61" s="219" t="s">
        <v>209</v>
      </c>
      <c r="B61" s="217">
        <v>457</v>
      </c>
      <c r="C61" s="214">
        <v>367</v>
      </c>
      <c r="D61" s="213">
        <v>0</v>
      </c>
      <c r="E61" s="214">
        <v>0</v>
      </c>
      <c r="F61" s="213">
        <f t="shared" si="16"/>
        <v>824</v>
      </c>
      <c r="G61" s="216">
        <f t="shared" si="17"/>
        <v>0.0007998804062305248</v>
      </c>
      <c r="H61" s="217"/>
      <c r="I61" s="214"/>
      <c r="J61" s="213"/>
      <c r="K61" s="214"/>
      <c r="L61" s="213">
        <f t="shared" si="18"/>
        <v>0</v>
      </c>
      <c r="M61" s="218" t="str">
        <f t="shared" si="19"/>
        <v>         /0</v>
      </c>
      <c r="N61" s="217">
        <v>457</v>
      </c>
      <c r="O61" s="214">
        <v>367</v>
      </c>
      <c r="P61" s="213"/>
      <c r="Q61" s="214"/>
      <c r="R61" s="213">
        <f t="shared" si="20"/>
        <v>824</v>
      </c>
      <c r="S61" s="216">
        <f t="shared" si="21"/>
        <v>0.00013303284700463792</v>
      </c>
      <c r="T61" s="215"/>
      <c r="U61" s="214"/>
      <c r="V61" s="213"/>
      <c r="W61" s="214"/>
      <c r="X61" s="213">
        <f t="shared" si="22"/>
        <v>0</v>
      </c>
      <c r="Y61" s="212" t="str">
        <f t="shared" si="23"/>
        <v>         /0</v>
      </c>
    </row>
    <row r="62" spans="1:25" s="204" customFormat="1" ht="19.5" customHeight="1" thickBot="1">
      <c r="A62" s="219" t="s">
        <v>212</v>
      </c>
      <c r="B62" s="217">
        <v>260</v>
      </c>
      <c r="C62" s="214">
        <v>344</v>
      </c>
      <c r="D62" s="213">
        <v>11</v>
      </c>
      <c r="E62" s="214">
        <v>10</v>
      </c>
      <c r="F62" s="213">
        <f t="shared" si="16"/>
        <v>625</v>
      </c>
      <c r="G62" s="216">
        <f t="shared" si="17"/>
        <v>0.0006067054052112596</v>
      </c>
      <c r="H62" s="217">
        <v>202</v>
      </c>
      <c r="I62" s="214">
        <v>3</v>
      </c>
      <c r="J62" s="213">
        <v>76</v>
      </c>
      <c r="K62" s="214">
        <v>50</v>
      </c>
      <c r="L62" s="213">
        <f t="shared" si="18"/>
        <v>331</v>
      </c>
      <c r="M62" s="218">
        <f t="shared" si="19"/>
        <v>0.8882175226586102</v>
      </c>
      <c r="N62" s="217">
        <v>1296</v>
      </c>
      <c r="O62" s="214">
        <v>679</v>
      </c>
      <c r="P62" s="213">
        <v>222</v>
      </c>
      <c r="Q62" s="214">
        <v>223</v>
      </c>
      <c r="R62" s="213">
        <f t="shared" si="20"/>
        <v>2420</v>
      </c>
      <c r="S62" s="216">
        <f t="shared" si="21"/>
        <v>0.0003907032642611939</v>
      </c>
      <c r="T62" s="215">
        <v>1432</v>
      </c>
      <c r="U62" s="214">
        <v>196</v>
      </c>
      <c r="V62" s="213">
        <v>285</v>
      </c>
      <c r="W62" s="214">
        <v>291</v>
      </c>
      <c r="X62" s="213">
        <f t="shared" si="22"/>
        <v>2204</v>
      </c>
      <c r="Y62" s="212">
        <f t="shared" si="23"/>
        <v>0.0980036297640654</v>
      </c>
    </row>
    <row r="63" spans="1:25" s="266" customFormat="1" ht="19.5" customHeight="1">
      <c r="A63" s="275" t="s">
        <v>57</v>
      </c>
      <c r="B63" s="272">
        <f>SUM(B64:B73)</f>
        <v>10974</v>
      </c>
      <c r="C63" s="271">
        <f>SUM(C64:C73)</f>
        <v>13052</v>
      </c>
      <c r="D63" s="270">
        <f>SUM(D64:D73)</f>
        <v>31</v>
      </c>
      <c r="E63" s="271">
        <f>SUM(E64:E73)</f>
        <v>39</v>
      </c>
      <c r="F63" s="270">
        <f>SUM(B63:E63)</f>
        <v>24096</v>
      </c>
      <c r="G63" s="273">
        <f>F63/$F$9</f>
        <v>0.02339067751035282</v>
      </c>
      <c r="H63" s="272">
        <f>SUM(H64:H73)</f>
        <v>9203</v>
      </c>
      <c r="I63" s="271">
        <f>SUM(I64:I73)</f>
        <v>11409</v>
      </c>
      <c r="J63" s="270">
        <f>SUM(J64:J73)</f>
        <v>0</v>
      </c>
      <c r="K63" s="271">
        <f>SUM(K64:K73)</f>
        <v>2</v>
      </c>
      <c r="L63" s="270">
        <f>SUM(H63:K63)</f>
        <v>20614</v>
      </c>
      <c r="M63" s="274">
        <f>IF(ISERROR(F63/L63-1),"         /0",(F63/L63-1))</f>
        <v>0.1689143300669449</v>
      </c>
      <c r="N63" s="272">
        <f>SUM(N64:N73)</f>
        <v>73500</v>
      </c>
      <c r="O63" s="271">
        <f>SUM(O64:O73)</f>
        <v>75179</v>
      </c>
      <c r="P63" s="270">
        <f>SUM(P64:P73)</f>
        <v>257</v>
      </c>
      <c r="Q63" s="271">
        <f>SUM(Q64:Q73)</f>
        <v>379</v>
      </c>
      <c r="R63" s="270">
        <f>SUM(N63:Q63)</f>
        <v>149315</v>
      </c>
      <c r="S63" s="273">
        <f>R63/$R$9</f>
        <v>0.02410655285254552</v>
      </c>
      <c r="T63" s="272">
        <f>SUM(T64:T73)</f>
        <v>55954</v>
      </c>
      <c r="U63" s="271">
        <f>SUM(U64:U73)</f>
        <v>59115</v>
      </c>
      <c r="V63" s="270">
        <f>SUM(V64:V73)</f>
        <v>1023</v>
      </c>
      <c r="W63" s="271">
        <f>SUM(W64:W73)</f>
        <v>788</v>
      </c>
      <c r="X63" s="270">
        <f>SUM(T63:W63)</f>
        <v>116880</v>
      </c>
      <c r="Y63" s="267">
        <f>IF(ISERROR(R63/X63-1),"         /0",IF(R63/X63&gt;5,"  *  ",(R63/X63-1)))</f>
        <v>0.27750684462696773</v>
      </c>
    </row>
    <row r="64" spans="1:25" ht="19.5" customHeight="1">
      <c r="A64" s="219" t="s">
        <v>161</v>
      </c>
      <c r="B64" s="217">
        <v>4829</v>
      </c>
      <c r="C64" s="214">
        <v>5412</v>
      </c>
      <c r="D64" s="213">
        <v>0</v>
      </c>
      <c r="E64" s="214">
        <v>0</v>
      </c>
      <c r="F64" s="213">
        <f>SUM(B64:E64)</f>
        <v>10241</v>
      </c>
      <c r="G64" s="216">
        <f>F64/$F$9</f>
        <v>0.009941232087629617</v>
      </c>
      <c r="H64" s="217">
        <v>5490</v>
      </c>
      <c r="I64" s="214">
        <v>6543</v>
      </c>
      <c r="J64" s="213"/>
      <c r="K64" s="214"/>
      <c r="L64" s="213">
        <f>SUM(H64:K64)</f>
        <v>12033</v>
      </c>
      <c r="M64" s="218">
        <f>IF(ISERROR(F64/L64-1),"         /0",(F64/L64-1))</f>
        <v>-0.14892379290285052</v>
      </c>
      <c r="N64" s="217">
        <v>32071</v>
      </c>
      <c r="O64" s="214">
        <v>32358</v>
      </c>
      <c r="P64" s="213">
        <v>123</v>
      </c>
      <c r="Q64" s="214">
        <v>236</v>
      </c>
      <c r="R64" s="213">
        <f>SUM(N64:Q64)</f>
        <v>64788</v>
      </c>
      <c r="S64" s="216">
        <f>R64/$R$9</f>
        <v>0.010459869043369515</v>
      </c>
      <c r="T64" s="215">
        <v>36047</v>
      </c>
      <c r="U64" s="214">
        <v>35859</v>
      </c>
      <c r="V64" s="213">
        <v>609</v>
      </c>
      <c r="W64" s="214">
        <v>412</v>
      </c>
      <c r="X64" s="213">
        <f>SUM(T64:W64)</f>
        <v>72927</v>
      </c>
      <c r="Y64" s="212">
        <f>IF(ISERROR(R64/X64-1),"         /0",IF(R64/X64&gt;5,"  *  ",(R64/X64-1)))</f>
        <v>-0.11160475544037185</v>
      </c>
    </row>
    <row r="65" spans="1:25" ht="19.5" customHeight="1">
      <c r="A65" s="219" t="s">
        <v>184</v>
      </c>
      <c r="B65" s="217">
        <v>2617</v>
      </c>
      <c r="C65" s="214">
        <v>3080</v>
      </c>
      <c r="D65" s="213">
        <v>0</v>
      </c>
      <c r="E65" s="214">
        <v>0</v>
      </c>
      <c r="F65" s="213">
        <f>SUM(B65:E65)</f>
        <v>5697</v>
      </c>
      <c r="G65" s="216">
        <f>F65/$F$9</f>
        <v>0.0055302411095816744</v>
      </c>
      <c r="H65" s="217"/>
      <c r="I65" s="214"/>
      <c r="J65" s="213"/>
      <c r="K65" s="214"/>
      <c r="L65" s="213">
        <f>SUM(H65:K65)</f>
        <v>0</v>
      </c>
      <c r="M65" s="218" t="str">
        <f>IF(ISERROR(F65/L65-1),"         /0",(F65/L65-1))</f>
        <v>         /0</v>
      </c>
      <c r="N65" s="217">
        <v>20251</v>
      </c>
      <c r="O65" s="214">
        <v>20487</v>
      </c>
      <c r="P65" s="213"/>
      <c r="Q65" s="214"/>
      <c r="R65" s="213">
        <f>SUM(N65:Q65)</f>
        <v>40738</v>
      </c>
      <c r="S65" s="216">
        <f>R65/$R$9</f>
        <v>0.006577053545236577</v>
      </c>
      <c r="T65" s="215"/>
      <c r="U65" s="214"/>
      <c r="V65" s="213"/>
      <c r="W65" s="214"/>
      <c r="X65" s="213">
        <f>SUM(T65:W65)</f>
        <v>0</v>
      </c>
      <c r="Y65" s="212" t="str">
        <f>IF(ISERROR(R65/X65-1),"         /0",IF(R65/X65&gt;5,"  *  ",(R65/X65-1)))</f>
        <v>         /0</v>
      </c>
    </row>
    <row r="66" spans="1:25" ht="19.5" customHeight="1">
      <c r="A66" s="219" t="s">
        <v>207</v>
      </c>
      <c r="B66" s="217">
        <v>1159</v>
      </c>
      <c r="C66" s="214">
        <v>1512</v>
      </c>
      <c r="D66" s="213">
        <v>0</v>
      </c>
      <c r="E66" s="214">
        <v>0</v>
      </c>
      <c r="F66" s="213">
        <f>SUM(B66:E66)</f>
        <v>2671</v>
      </c>
      <c r="G66" s="216">
        <f>F66/$F$9</f>
        <v>0.0025928162197108393</v>
      </c>
      <c r="H66" s="217">
        <v>818</v>
      </c>
      <c r="I66" s="214">
        <v>1231</v>
      </c>
      <c r="J66" s="213"/>
      <c r="K66" s="214"/>
      <c r="L66" s="213">
        <f>SUM(H66:K66)</f>
        <v>2049</v>
      </c>
      <c r="M66" s="218">
        <f>IF(ISERROR(F66/L66-1),"         /0",(F66/L66-1))</f>
        <v>0.3035627135187897</v>
      </c>
      <c r="N66" s="217">
        <v>6609</v>
      </c>
      <c r="O66" s="214">
        <v>6989</v>
      </c>
      <c r="P66" s="213"/>
      <c r="Q66" s="214"/>
      <c r="R66" s="213">
        <f>SUM(N66:Q66)</f>
        <v>13598</v>
      </c>
      <c r="S66" s="216">
        <f>R66/$R$9</f>
        <v>0.0021953648708362456</v>
      </c>
      <c r="T66" s="215">
        <v>4655</v>
      </c>
      <c r="U66" s="214">
        <v>5513</v>
      </c>
      <c r="V66" s="213"/>
      <c r="W66" s="214"/>
      <c r="X66" s="213">
        <f>SUM(T66:W66)</f>
        <v>10168</v>
      </c>
      <c r="Y66" s="212">
        <f>IF(ISERROR(R66/X66-1),"         /0",IF(R66/X66&gt;5,"  *  ",(R66/X66-1)))</f>
        <v>0.33733280881195915</v>
      </c>
    </row>
    <row r="67" spans="1:25" ht="19.5" customHeight="1">
      <c r="A67" s="219" t="s">
        <v>162</v>
      </c>
      <c r="B67" s="217">
        <v>1107</v>
      </c>
      <c r="C67" s="214">
        <v>1324</v>
      </c>
      <c r="D67" s="213">
        <v>0</v>
      </c>
      <c r="E67" s="214">
        <v>0</v>
      </c>
      <c r="F67" s="213">
        <f>SUM(B67:E67)</f>
        <v>2431</v>
      </c>
      <c r="G67" s="216">
        <f>F67/$F$9</f>
        <v>0.0023598413441097157</v>
      </c>
      <c r="H67" s="217">
        <v>1350</v>
      </c>
      <c r="I67" s="214">
        <v>1628</v>
      </c>
      <c r="J67" s="213"/>
      <c r="K67" s="214"/>
      <c r="L67" s="213">
        <f>SUM(H67:K67)</f>
        <v>2978</v>
      </c>
      <c r="M67" s="218">
        <f>IF(ISERROR(F67/L67-1),"         /0",(F67/L67-1))</f>
        <v>-0.18368032236400267</v>
      </c>
      <c r="N67" s="217">
        <v>6276</v>
      </c>
      <c r="O67" s="214">
        <v>6420</v>
      </c>
      <c r="P67" s="213"/>
      <c r="Q67" s="214"/>
      <c r="R67" s="213">
        <f>SUM(N67:Q67)</f>
        <v>12696</v>
      </c>
      <c r="S67" s="216">
        <f>R67/$R$9</f>
        <v>0.0020497391087025275</v>
      </c>
      <c r="T67" s="215">
        <v>5386</v>
      </c>
      <c r="U67" s="214">
        <v>6879</v>
      </c>
      <c r="V67" s="213"/>
      <c r="W67" s="214"/>
      <c r="X67" s="213">
        <f>SUM(T67:W67)</f>
        <v>12265</v>
      </c>
      <c r="Y67" s="212">
        <f>IF(ISERROR(R67/X67-1),"         /0",IF(R67/X67&gt;5,"  *  ",(R67/X67-1)))</f>
        <v>0.03514064410925388</v>
      </c>
    </row>
    <row r="68" spans="1:25" ht="19.5" customHeight="1">
      <c r="A68" s="219" t="s">
        <v>210</v>
      </c>
      <c r="B68" s="217">
        <v>297</v>
      </c>
      <c r="C68" s="214">
        <v>470</v>
      </c>
      <c r="D68" s="213">
        <v>0</v>
      </c>
      <c r="E68" s="214">
        <v>0</v>
      </c>
      <c r="F68" s="213">
        <f>SUM(B68:E68)</f>
        <v>767</v>
      </c>
      <c r="G68" s="216">
        <f>F68/$F$9</f>
        <v>0.0007445488732752579</v>
      </c>
      <c r="H68" s="217"/>
      <c r="I68" s="214"/>
      <c r="J68" s="213"/>
      <c r="K68" s="214"/>
      <c r="L68" s="213">
        <f>SUM(H68:K68)</f>
        <v>0</v>
      </c>
      <c r="M68" s="218" t="str">
        <f>IF(ISERROR(F68/L68-1),"         /0",(F68/L68-1))</f>
        <v>         /0</v>
      </c>
      <c r="N68" s="217">
        <v>297</v>
      </c>
      <c r="O68" s="214">
        <v>470</v>
      </c>
      <c r="P68" s="213"/>
      <c r="Q68" s="214"/>
      <c r="R68" s="213">
        <f>SUM(N68:Q68)</f>
        <v>767</v>
      </c>
      <c r="S68" s="216">
        <f>R68/$R$9</f>
        <v>0.00012383033210261804</v>
      </c>
      <c r="T68" s="215"/>
      <c r="U68" s="214"/>
      <c r="V68" s="213"/>
      <c r="W68" s="214"/>
      <c r="X68" s="213">
        <f>SUM(T68:W68)</f>
        <v>0</v>
      </c>
      <c r="Y68" s="212" t="str">
        <f>IF(ISERROR(R68/X68-1),"         /0",IF(R68/X68&gt;5,"  *  ",(R68/X68-1)))</f>
        <v>         /0</v>
      </c>
    </row>
    <row r="69" spans="1:25" ht="19.5" customHeight="1">
      <c r="A69" s="219" t="s">
        <v>188</v>
      </c>
      <c r="B69" s="217">
        <v>303</v>
      </c>
      <c r="C69" s="214">
        <v>266</v>
      </c>
      <c r="D69" s="213">
        <v>0</v>
      </c>
      <c r="E69" s="214">
        <v>0</v>
      </c>
      <c r="F69" s="213">
        <f>SUM(B69:E69)</f>
        <v>569</v>
      </c>
      <c r="G69" s="216">
        <f>F69/$F$9</f>
        <v>0.0005523446009043308</v>
      </c>
      <c r="H69" s="217">
        <v>265</v>
      </c>
      <c r="I69" s="214">
        <v>442</v>
      </c>
      <c r="J69" s="213"/>
      <c r="K69" s="214"/>
      <c r="L69" s="213">
        <f>SUM(H69:K69)</f>
        <v>707</v>
      </c>
      <c r="M69" s="218">
        <f>IF(ISERROR(F69/L69-1),"         /0",(F69/L69-1))</f>
        <v>-0.19519094766619516</v>
      </c>
      <c r="N69" s="217">
        <v>1334</v>
      </c>
      <c r="O69" s="214">
        <v>1062</v>
      </c>
      <c r="P69" s="213"/>
      <c r="Q69" s="214"/>
      <c r="R69" s="213">
        <f>SUM(N69:Q69)</f>
        <v>2396</v>
      </c>
      <c r="S69" s="216">
        <f>R69/$R$9</f>
        <v>0.0003868285211445539</v>
      </c>
      <c r="T69" s="215">
        <v>1951</v>
      </c>
      <c r="U69" s="214">
        <v>2233</v>
      </c>
      <c r="V69" s="213"/>
      <c r="W69" s="214"/>
      <c r="X69" s="213">
        <f>SUM(T69:W69)</f>
        <v>4184</v>
      </c>
      <c r="Y69" s="212">
        <f>IF(ISERROR(R69/X69-1),"         /0",IF(R69/X69&gt;5,"  *  ",(R69/X69-1)))</f>
        <v>-0.4273422562141491</v>
      </c>
    </row>
    <row r="70" spans="1:25" ht="19.5" customHeight="1">
      <c r="A70" s="219" t="s">
        <v>199</v>
      </c>
      <c r="B70" s="217">
        <v>186</v>
      </c>
      <c r="C70" s="214">
        <v>382</v>
      </c>
      <c r="D70" s="213">
        <v>0</v>
      </c>
      <c r="E70" s="214">
        <v>0</v>
      </c>
      <c r="F70" s="213">
        <f>SUM(B70:E70)</f>
        <v>568</v>
      </c>
      <c r="G70" s="216">
        <f>F70/$F$9</f>
        <v>0.0005513738722559928</v>
      </c>
      <c r="H70" s="217">
        <v>311</v>
      </c>
      <c r="I70" s="214">
        <v>253</v>
      </c>
      <c r="J70" s="213"/>
      <c r="K70" s="214"/>
      <c r="L70" s="213">
        <f>SUM(H70:K70)</f>
        <v>564</v>
      </c>
      <c r="M70" s="218">
        <f>IF(ISERROR(F70/L70-1),"         /0",(F70/L70-1))</f>
        <v>0.007092198581560183</v>
      </c>
      <c r="N70" s="217">
        <v>1561</v>
      </c>
      <c r="O70" s="214">
        <v>2173</v>
      </c>
      <c r="P70" s="213"/>
      <c r="Q70" s="214"/>
      <c r="R70" s="213">
        <f>SUM(N70:Q70)</f>
        <v>3734</v>
      </c>
      <c r="S70" s="216">
        <f>R70/$R$9</f>
        <v>0.0006028454498972305</v>
      </c>
      <c r="T70" s="215">
        <v>1656</v>
      </c>
      <c r="U70" s="214">
        <v>2130</v>
      </c>
      <c r="V70" s="213"/>
      <c r="W70" s="214"/>
      <c r="X70" s="213">
        <f>SUM(T70:W70)</f>
        <v>3786</v>
      </c>
      <c r="Y70" s="212">
        <f>IF(ISERROR(R70/X70-1),"         /0",IF(R70/X70&gt;5,"  *  ",(R70/X70-1)))</f>
        <v>-0.013734812466983604</v>
      </c>
    </row>
    <row r="71" spans="1:25" ht="19.5" customHeight="1">
      <c r="A71" s="219" t="s">
        <v>211</v>
      </c>
      <c r="B71" s="217">
        <v>232</v>
      </c>
      <c r="C71" s="214">
        <v>315</v>
      </c>
      <c r="D71" s="213">
        <v>0</v>
      </c>
      <c r="E71" s="214">
        <v>0</v>
      </c>
      <c r="F71" s="213">
        <f>SUM(B71:E71)</f>
        <v>547</v>
      </c>
      <c r="G71" s="216">
        <f>F71/$F$9</f>
        <v>0.0005309885706408945</v>
      </c>
      <c r="H71" s="217">
        <v>315</v>
      </c>
      <c r="I71" s="214">
        <v>426</v>
      </c>
      <c r="J71" s="213"/>
      <c r="K71" s="214"/>
      <c r="L71" s="213">
        <f>SUM(H71:K71)</f>
        <v>741</v>
      </c>
      <c r="M71" s="218">
        <f>IF(ISERROR(F71/L71-1),"         /0",(F71/L71-1))</f>
        <v>-0.261808367071525</v>
      </c>
      <c r="N71" s="217">
        <v>1385</v>
      </c>
      <c r="O71" s="214">
        <v>1592</v>
      </c>
      <c r="P71" s="213"/>
      <c r="Q71" s="214"/>
      <c r="R71" s="213">
        <f>SUM(N71:Q71)</f>
        <v>2977</v>
      </c>
      <c r="S71" s="216">
        <f>R71/$R$9</f>
        <v>0.00048062959409321245</v>
      </c>
      <c r="T71" s="215">
        <v>1467</v>
      </c>
      <c r="U71" s="214">
        <v>1678</v>
      </c>
      <c r="V71" s="213">
        <v>309</v>
      </c>
      <c r="W71" s="214">
        <v>218</v>
      </c>
      <c r="X71" s="213">
        <f>SUM(T71:W71)</f>
        <v>3672</v>
      </c>
      <c r="Y71" s="212">
        <f>IF(ISERROR(R71/X71-1),"         /0",IF(R71/X71&gt;5,"  *  ",(R71/X71-1)))</f>
        <v>-0.18927015250544665</v>
      </c>
    </row>
    <row r="72" spans="1:25" ht="19.5" customHeight="1">
      <c r="A72" s="219" t="s">
        <v>167</v>
      </c>
      <c r="B72" s="217">
        <v>188</v>
      </c>
      <c r="C72" s="214">
        <v>214</v>
      </c>
      <c r="D72" s="213">
        <v>0</v>
      </c>
      <c r="E72" s="214">
        <v>0</v>
      </c>
      <c r="F72" s="213">
        <f>SUM(B72:E72)</f>
        <v>402</v>
      </c>
      <c r="G72" s="216">
        <f>F72/$F$9</f>
        <v>0.00039023291663188223</v>
      </c>
      <c r="H72" s="217">
        <v>622</v>
      </c>
      <c r="I72" s="214">
        <v>859</v>
      </c>
      <c r="J72" s="213"/>
      <c r="K72" s="214"/>
      <c r="L72" s="213">
        <f>SUM(H72:K72)</f>
        <v>1481</v>
      </c>
      <c r="M72" s="218">
        <f>IF(ISERROR(F72/L72-1),"         /0",(F72/L72-1))</f>
        <v>-0.7285617825793382</v>
      </c>
      <c r="N72" s="217">
        <v>3472</v>
      </c>
      <c r="O72" s="214">
        <v>3395</v>
      </c>
      <c r="P72" s="213"/>
      <c r="Q72" s="214"/>
      <c r="R72" s="213">
        <f>SUM(N72:Q72)</f>
        <v>6867</v>
      </c>
      <c r="S72" s="216">
        <f>R72/$R$9</f>
        <v>0.0011086608742486026</v>
      </c>
      <c r="T72" s="215">
        <v>4253</v>
      </c>
      <c r="U72" s="214">
        <v>4275</v>
      </c>
      <c r="V72" s="213">
        <v>76</v>
      </c>
      <c r="W72" s="214">
        <v>124</v>
      </c>
      <c r="X72" s="213">
        <f>SUM(T72:W72)</f>
        <v>8728</v>
      </c>
      <c r="Y72" s="212">
        <f>IF(ISERROR(R72/X72-1),"         /0",IF(R72/X72&gt;5,"  *  ",(R72/X72-1)))</f>
        <v>-0.21322181484876257</v>
      </c>
    </row>
    <row r="73" spans="1:25" ht="19.5" customHeight="1" thickBot="1">
      <c r="A73" s="219" t="s">
        <v>212</v>
      </c>
      <c r="B73" s="217">
        <v>56</v>
      </c>
      <c r="C73" s="214">
        <v>77</v>
      </c>
      <c r="D73" s="213">
        <v>31</v>
      </c>
      <c r="E73" s="214">
        <v>39</v>
      </c>
      <c r="F73" s="213">
        <f>SUM(B73:E73)</f>
        <v>203</v>
      </c>
      <c r="G73" s="216">
        <f>F73/$F$9</f>
        <v>0.00019705791561261713</v>
      </c>
      <c r="H73" s="217">
        <v>32</v>
      </c>
      <c r="I73" s="214">
        <v>27</v>
      </c>
      <c r="J73" s="213">
        <v>0</v>
      </c>
      <c r="K73" s="214">
        <v>2</v>
      </c>
      <c r="L73" s="213">
        <f>SUM(H73:K73)</f>
        <v>61</v>
      </c>
      <c r="M73" s="218">
        <f>IF(ISERROR(F73/L73-1),"         /0",(F73/L73-1))</f>
        <v>2.3278688524590163</v>
      </c>
      <c r="N73" s="217">
        <v>244</v>
      </c>
      <c r="O73" s="214">
        <v>233</v>
      </c>
      <c r="P73" s="213">
        <v>134</v>
      </c>
      <c r="Q73" s="214">
        <v>143</v>
      </c>
      <c r="R73" s="213">
        <f>SUM(N73:Q73)</f>
        <v>754</v>
      </c>
      <c r="S73" s="216">
        <f>R73/$R$9</f>
        <v>0.00012173151291443809</v>
      </c>
      <c r="T73" s="215">
        <v>539</v>
      </c>
      <c r="U73" s="214">
        <v>548</v>
      </c>
      <c r="V73" s="213">
        <v>29</v>
      </c>
      <c r="W73" s="214">
        <v>34</v>
      </c>
      <c r="X73" s="213">
        <f>SUM(T73:W73)</f>
        <v>1150</v>
      </c>
      <c r="Y73" s="212">
        <f>IF(ISERROR(R73/X73-1),"         /0",IF(R73/X73&gt;5,"  *  ",(R73/X73-1)))</f>
        <v>-0.3443478260869566</v>
      </c>
    </row>
    <row r="74" spans="1:25" s="204" customFormat="1" ht="19.5" customHeight="1" thickBot="1">
      <c r="A74" s="262" t="s">
        <v>56</v>
      </c>
      <c r="B74" s="259">
        <v>3498</v>
      </c>
      <c r="C74" s="258">
        <v>3720</v>
      </c>
      <c r="D74" s="257">
        <v>6</v>
      </c>
      <c r="E74" s="258">
        <v>5</v>
      </c>
      <c r="F74" s="257">
        <f>SUM(B74:E74)</f>
        <v>7229</v>
      </c>
      <c r="G74" s="260">
        <f>F74/$F$9</f>
        <v>0.007017397398835514</v>
      </c>
      <c r="H74" s="259">
        <v>1417</v>
      </c>
      <c r="I74" s="258">
        <v>522</v>
      </c>
      <c r="J74" s="257">
        <v>12</v>
      </c>
      <c r="K74" s="258">
        <v>12</v>
      </c>
      <c r="L74" s="257">
        <f>SUM(H74:K74)</f>
        <v>1963</v>
      </c>
      <c r="M74" s="261">
        <f>IF(ISERROR(F74/L74-1),"         /0",(F74/L74-1))</f>
        <v>2.682628629648497</v>
      </c>
      <c r="N74" s="259">
        <v>13765</v>
      </c>
      <c r="O74" s="258">
        <v>6432</v>
      </c>
      <c r="P74" s="257">
        <v>6</v>
      </c>
      <c r="Q74" s="258">
        <v>5</v>
      </c>
      <c r="R74" s="257">
        <f>SUM(N74:Q74)</f>
        <v>20208</v>
      </c>
      <c r="S74" s="260">
        <f>R74/$R$9</f>
        <v>0.0032625337042108287</v>
      </c>
      <c r="T74" s="259">
        <v>11676</v>
      </c>
      <c r="U74" s="258">
        <v>3222</v>
      </c>
      <c r="V74" s="257">
        <v>47</v>
      </c>
      <c r="W74" s="258">
        <v>44</v>
      </c>
      <c r="X74" s="257">
        <f>SUM(T74:W74)</f>
        <v>14989</v>
      </c>
      <c r="Y74" s="254">
        <f>IF(ISERROR(R74/X74-1),"         /0",IF(R74/X74&gt;5,"  *  ",(R74/X74-1)))</f>
        <v>0.3481886716925746</v>
      </c>
    </row>
    <row r="75" ht="15" thickTop="1">
      <c r="A75" s="116" t="s">
        <v>144</v>
      </c>
    </row>
    <row r="76" ht="14.25">
      <c r="A76" s="116" t="s">
        <v>67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75:Y65536 M75:M65536 Y3 M3">
    <cfRule type="cellIs" priority="3" dxfId="107" operator="lessThan" stopIfTrue="1">
      <formula>0</formula>
    </cfRule>
  </conditionalFormatting>
  <conditionalFormatting sqref="Y9:Y74 M9:M74">
    <cfRule type="cellIs" priority="4" dxfId="107" operator="lessThan" stopIfTrue="1">
      <formula>0</formula>
    </cfRule>
    <cfRule type="cellIs" priority="5" dxfId="109" operator="greaterThanOrEqual" stopIfTrue="1">
      <formula>0</formula>
    </cfRule>
  </conditionalFormatting>
  <conditionalFormatting sqref="M5 Y5 Y7:Y8 M7:M8">
    <cfRule type="cellIs" priority="2" dxfId="107" operator="lessThan" stopIfTrue="1">
      <formula>0</formula>
    </cfRule>
  </conditionalFormatting>
  <conditionalFormatting sqref="M6 Y6">
    <cfRule type="cellIs" priority="1" dxfId="107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3"/>
  <sheetViews>
    <sheetView showGridLines="0" zoomScale="85" zoomScaleNormal="85" zoomScalePageLayoutView="0" workbookViewId="0" topLeftCell="A1">
      <selection activeCell="M43" sqref="M43"/>
    </sheetView>
  </sheetViews>
  <sheetFormatPr defaultColWidth="8.00390625" defaultRowHeight="15"/>
  <cols>
    <col min="1" max="1" width="18.140625" style="123" customWidth="1"/>
    <col min="2" max="2" width="8.28125" style="123" customWidth="1"/>
    <col min="3" max="3" width="9.7109375" style="123" bestFit="1" customWidth="1"/>
    <col min="4" max="4" width="8.00390625" style="123" bestFit="1" customWidth="1"/>
    <col min="5" max="5" width="9.140625" style="123" customWidth="1"/>
    <col min="6" max="6" width="8.57421875" style="123" bestFit="1" customWidth="1"/>
    <col min="7" max="7" width="9.00390625" style="123" bestFit="1" customWidth="1"/>
    <col min="8" max="8" width="8.28125" style="123" customWidth="1"/>
    <col min="9" max="9" width="9.7109375" style="123" bestFit="1" customWidth="1"/>
    <col min="10" max="10" width="7.8515625" style="123" customWidth="1"/>
    <col min="11" max="11" width="9.00390625" style="123" customWidth="1"/>
    <col min="12" max="12" width="8.421875" style="123" customWidth="1"/>
    <col min="13" max="13" width="8.8515625" style="123" bestFit="1" customWidth="1"/>
    <col min="14" max="14" width="9.28125" style="123" bestFit="1" customWidth="1"/>
    <col min="15" max="15" width="9.421875" style="123" customWidth="1"/>
    <col min="16" max="16" width="8.00390625" style="123" customWidth="1"/>
    <col min="17" max="17" width="9.28125" style="123" customWidth="1"/>
    <col min="18" max="18" width="9.8515625" style="123" bestFit="1" customWidth="1"/>
    <col min="19" max="19" width="9.57421875" style="123" customWidth="1"/>
    <col min="20" max="20" width="10.140625" style="123" customWidth="1"/>
    <col min="21" max="21" width="9.421875" style="123" customWidth="1"/>
    <col min="22" max="22" width="8.57421875" style="123" bestFit="1" customWidth="1"/>
    <col min="23" max="23" width="9.00390625" style="123" customWidth="1"/>
    <col min="24" max="24" width="9.8515625" style="123" bestFit="1" customWidth="1"/>
    <col min="25" max="25" width="8.57421875" style="123" customWidth="1"/>
    <col min="26" max="16384" width="8.00390625" style="123" customWidth="1"/>
  </cols>
  <sheetData>
    <row r="1" spans="24:25" ht="18.75" thickBot="1">
      <c r="X1" s="561" t="s">
        <v>28</v>
      </c>
      <c r="Y1" s="562"/>
    </row>
    <row r="2" ht="5.25" customHeight="1" thickBot="1"/>
    <row r="3" spans="1:25" ht="24.75" customHeight="1" thickTop="1">
      <c r="A3" s="619" t="s">
        <v>70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1"/>
    </row>
    <row r="4" spans="1:25" ht="21" customHeight="1" thickBot="1">
      <c r="A4" s="630" t="s">
        <v>45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</row>
    <row r="5" spans="1:25" s="253" customFormat="1" ht="15.75" customHeight="1" thickBot="1" thickTop="1">
      <c r="A5" s="646" t="s">
        <v>62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3" customFormat="1" ht="26.25" customHeight="1" thickBot="1">
      <c r="A6" s="647"/>
      <c r="B6" s="625" t="s">
        <v>157</v>
      </c>
      <c r="C6" s="626"/>
      <c r="D6" s="626"/>
      <c r="E6" s="626"/>
      <c r="F6" s="626"/>
      <c r="G6" s="622" t="s">
        <v>34</v>
      </c>
      <c r="H6" s="625" t="s">
        <v>158</v>
      </c>
      <c r="I6" s="626"/>
      <c r="J6" s="626"/>
      <c r="K6" s="626"/>
      <c r="L6" s="626"/>
      <c r="M6" s="633" t="s">
        <v>33</v>
      </c>
      <c r="N6" s="625" t="s">
        <v>159</v>
      </c>
      <c r="O6" s="626"/>
      <c r="P6" s="626"/>
      <c r="Q6" s="626"/>
      <c r="R6" s="626"/>
      <c r="S6" s="622" t="s">
        <v>34</v>
      </c>
      <c r="T6" s="625" t="s">
        <v>160</v>
      </c>
      <c r="U6" s="626"/>
      <c r="V6" s="626"/>
      <c r="W6" s="626"/>
      <c r="X6" s="626"/>
      <c r="Y6" s="627" t="s">
        <v>33</v>
      </c>
    </row>
    <row r="7" spans="1:25" s="163" customFormat="1" ht="26.25" customHeight="1">
      <c r="A7" s="648"/>
      <c r="B7" s="560" t="s">
        <v>22</v>
      </c>
      <c r="C7" s="556"/>
      <c r="D7" s="555" t="s">
        <v>21</v>
      </c>
      <c r="E7" s="556"/>
      <c r="F7" s="645" t="s">
        <v>17</v>
      </c>
      <c r="G7" s="623"/>
      <c r="H7" s="560" t="s">
        <v>22</v>
      </c>
      <c r="I7" s="556"/>
      <c r="J7" s="555" t="s">
        <v>21</v>
      </c>
      <c r="K7" s="556"/>
      <c r="L7" s="645" t="s">
        <v>17</v>
      </c>
      <c r="M7" s="634"/>
      <c r="N7" s="560" t="s">
        <v>22</v>
      </c>
      <c r="O7" s="556"/>
      <c r="P7" s="555" t="s">
        <v>21</v>
      </c>
      <c r="Q7" s="556"/>
      <c r="R7" s="645" t="s">
        <v>17</v>
      </c>
      <c r="S7" s="623"/>
      <c r="T7" s="560" t="s">
        <v>22</v>
      </c>
      <c r="U7" s="556"/>
      <c r="V7" s="555" t="s">
        <v>21</v>
      </c>
      <c r="W7" s="556"/>
      <c r="X7" s="645" t="s">
        <v>17</v>
      </c>
      <c r="Y7" s="628"/>
    </row>
    <row r="8" spans="1:25" s="249" customFormat="1" ht="27" thickBot="1">
      <c r="A8" s="649"/>
      <c r="B8" s="252" t="s">
        <v>31</v>
      </c>
      <c r="C8" s="250" t="s">
        <v>30</v>
      </c>
      <c r="D8" s="251" t="s">
        <v>31</v>
      </c>
      <c r="E8" s="250" t="s">
        <v>30</v>
      </c>
      <c r="F8" s="618"/>
      <c r="G8" s="624"/>
      <c r="H8" s="252" t="s">
        <v>31</v>
      </c>
      <c r="I8" s="250" t="s">
        <v>30</v>
      </c>
      <c r="J8" s="251" t="s">
        <v>31</v>
      </c>
      <c r="K8" s="250" t="s">
        <v>30</v>
      </c>
      <c r="L8" s="618"/>
      <c r="M8" s="635"/>
      <c r="N8" s="252" t="s">
        <v>31</v>
      </c>
      <c r="O8" s="250" t="s">
        <v>30</v>
      </c>
      <c r="P8" s="251" t="s">
        <v>31</v>
      </c>
      <c r="Q8" s="250" t="s">
        <v>30</v>
      </c>
      <c r="R8" s="618"/>
      <c r="S8" s="624"/>
      <c r="T8" s="252" t="s">
        <v>31</v>
      </c>
      <c r="U8" s="250" t="s">
        <v>30</v>
      </c>
      <c r="V8" s="251" t="s">
        <v>31</v>
      </c>
      <c r="W8" s="250" t="s">
        <v>30</v>
      </c>
      <c r="X8" s="618"/>
      <c r="Y8" s="629"/>
    </row>
    <row r="9" spans="1:25" s="242" customFormat="1" ht="18" customHeight="1" thickBot="1" thickTop="1">
      <c r="A9" s="305" t="s">
        <v>24</v>
      </c>
      <c r="B9" s="303">
        <f>B10+B20+B36+B47+B56+B60</f>
        <v>26989.008</v>
      </c>
      <c r="C9" s="302">
        <f>C10+C20+C36+C47+C56+C60</f>
        <v>16475.081000000002</v>
      </c>
      <c r="D9" s="301">
        <f>D10+D20+D36+D47+D56+D60</f>
        <v>2718.368</v>
      </c>
      <c r="E9" s="302">
        <f>E10+E20+E36+E47+E56+E60</f>
        <v>1373.1100000000004</v>
      </c>
      <c r="F9" s="301">
        <f aca="true" t="shared" si="0" ref="F9:F19">SUM(B9:E9)</f>
        <v>47555.56700000001</v>
      </c>
      <c r="G9" s="304">
        <f aca="true" t="shared" si="1" ref="G9:G19">F9/$F$9</f>
        <v>1</v>
      </c>
      <c r="H9" s="303">
        <f>H10+H20+H36+H47+H56+H60</f>
        <v>26669.356</v>
      </c>
      <c r="I9" s="302">
        <f>I10+I20+I36+I47+I56+I60</f>
        <v>16662.765</v>
      </c>
      <c r="J9" s="301">
        <f>J10+J20+J36+J47+J56+J60</f>
        <v>2481.1919999999996</v>
      </c>
      <c r="K9" s="302">
        <f>K10+K20+K36+K47+K56+K60</f>
        <v>1233.781</v>
      </c>
      <c r="L9" s="301">
        <f aca="true" t="shared" si="2" ref="L9:L19">SUM(H9:K9)</f>
        <v>47047.094000000005</v>
      </c>
      <c r="M9" s="427">
        <f aca="true" t="shared" si="3" ref="M9:M22">IF(ISERROR(F9/L9-1),"         /0",(F9/L9-1))</f>
        <v>0.010807745107487499</v>
      </c>
      <c r="N9" s="303">
        <f>N10+N20+N36+N47+N56+N60</f>
        <v>194732.41700000002</v>
      </c>
      <c r="O9" s="302">
        <f>O10+O20+O36+O47+O56+O60</f>
        <v>107672.37800000001</v>
      </c>
      <c r="P9" s="301">
        <f>P10+P20+P36+P47+P56+P60</f>
        <v>29583.096</v>
      </c>
      <c r="Q9" s="302">
        <f>Q10+Q20+Q36+Q47+Q56+Q60</f>
        <v>10790.143</v>
      </c>
      <c r="R9" s="301">
        <f aca="true" t="shared" si="4" ref="R9:R19">SUM(N9:Q9)</f>
        <v>342778.03400000004</v>
      </c>
      <c r="S9" s="304">
        <f aca="true" t="shared" si="5" ref="S9:S19">R9/$R$9</f>
        <v>1</v>
      </c>
      <c r="T9" s="303">
        <f>T10+T20+T36+T47+T56+T60</f>
        <v>188760.76299999995</v>
      </c>
      <c r="U9" s="302">
        <f>U10+U20+U36+U47+U56+U60</f>
        <v>102769.225</v>
      </c>
      <c r="V9" s="301">
        <f>V10+V20+V36+V47+V56+V60</f>
        <v>25391.995000000003</v>
      </c>
      <c r="W9" s="302">
        <f>W10+W20+W36+W47+W56+W60</f>
        <v>12329.017</v>
      </c>
      <c r="X9" s="301">
        <f aca="true" t="shared" si="6" ref="X9:X19">SUM(T9:W9)</f>
        <v>329250.99999999994</v>
      </c>
      <c r="Y9" s="300">
        <f>IF(ISERROR(R9/X9-1),"         /0",(R9/X9-1))</f>
        <v>0.041084260943778705</v>
      </c>
    </row>
    <row r="10" spans="1:25" s="220" customFormat="1" ht="19.5" customHeight="1" thickTop="1">
      <c r="A10" s="299" t="s">
        <v>61</v>
      </c>
      <c r="B10" s="296">
        <f>SUM(B11:B19)</f>
        <v>18087.208000000002</v>
      </c>
      <c r="C10" s="295">
        <f>SUM(C11:C19)</f>
        <v>7423.359</v>
      </c>
      <c r="D10" s="294">
        <f>SUM(D11:D19)</f>
        <v>2446.544</v>
      </c>
      <c r="E10" s="295">
        <f>SUM(E11:E19)</f>
        <v>653.5590000000001</v>
      </c>
      <c r="F10" s="294">
        <f t="shared" si="0"/>
        <v>28610.670000000006</v>
      </c>
      <c r="G10" s="297">
        <f t="shared" si="1"/>
        <v>0.6016260935339074</v>
      </c>
      <c r="H10" s="296">
        <f>SUM(H11:H19)</f>
        <v>17084.958</v>
      </c>
      <c r="I10" s="295">
        <f>SUM(I11:I19)</f>
        <v>8412.941</v>
      </c>
      <c r="J10" s="294">
        <f>SUM(J11:J19)</f>
        <v>2275.5099999999998</v>
      </c>
      <c r="K10" s="295">
        <f>SUM(K11:K19)</f>
        <v>527.957</v>
      </c>
      <c r="L10" s="294">
        <f t="shared" si="2"/>
        <v>28301.365999999995</v>
      </c>
      <c r="M10" s="298">
        <f t="shared" si="3"/>
        <v>0.01092894244044662</v>
      </c>
      <c r="N10" s="296">
        <f>SUM(N11:N19)</f>
        <v>130091.22499999999</v>
      </c>
      <c r="O10" s="295">
        <f>SUM(O11:O19)</f>
        <v>50136.21100000001</v>
      </c>
      <c r="P10" s="294">
        <f>SUM(P11:P19)</f>
        <v>27427.745</v>
      </c>
      <c r="Q10" s="295">
        <f>SUM(Q11:Q19)</f>
        <v>7556.628999999999</v>
      </c>
      <c r="R10" s="294">
        <f t="shared" si="4"/>
        <v>215211.80999999997</v>
      </c>
      <c r="S10" s="297">
        <f t="shared" si="5"/>
        <v>0.6278459780185329</v>
      </c>
      <c r="T10" s="296">
        <f>SUM(T11:T19)</f>
        <v>128549.35999999997</v>
      </c>
      <c r="U10" s="295">
        <f>SUM(U11:U19)</f>
        <v>53938.966000000015</v>
      </c>
      <c r="V10" s="294">
        <f>SUM(V11:V19)</f>
        <v>24359.583000000002</v>
      </c>
      <c r="W10" s="295">
        <f>SUM(W11:W19)</f>
        <v>7781.89</v>
      </c>
      <c r="X10" s="294">
        <f t="shared" si="6"/>
        <v>214629.79900000003</v>
      </c>
      <c r="Y10" s="293">
        <f aca="true" t="shared" si="7" ref="Y10:Y19">IF(ISERROR(R10/X10-1),"         /0",IF(R10/X10&gt;5,"  *  ",(R10/X10-1)))</f>
        <v>0.0027116970835905363</v>
      </c>
    </row>
    <row r="11" spans="1:25" ht="19.5" customHeight="1">
      <c r="A11" s="219" t="s">
        <v>276</v>
      </c>
      <c r="B11" s="217">
        <v>12200.039</v>
      </c>
      <c r="C11" s="214">
        <v>5378.445000000001</v>
      </c>
      <c r="D11" s="213">
        <v>2189.593</v>
      </c>
      <c r="E11" s="214">
        <v>653.479</v>
      </c>
      <c r="F11" s="213">
        <f t="shared" si="0"/>
        <v>20421.556</v>
      </c>
      <c r="G11" s="216">
        <f t="shared" si="1"/>
        <v>0.4294251396476883</v>
      </c>
      <c r="H11" s="217">
        <v>11520.724999999999</v>
      </c>
      <c r="I11" s="214">
        <v>6560.554</v>
      </c>
      <c r="J11" s="213">
        <v>1471.271</v>
      </c>
      <c r="K11" s="214">
        <v>450.371</v>
      </c>
      <c r="L11" s="213">
        <f t="shared" si="2"/>
        <v>20002.921</v>
      </c>
      <c r="M11" s="218">
        <f t="shared" si="3"/>
        <v>0.020928693364334228</v>
      </c>
      <c r="N11" s="217">
        <v>90923.32299999999</v>
      </c>
      <c r="O11" s="214">
        <v>37144.924000000006</v>
      </c>
      <c r="P11" s="213">
        <v>23288.333</v>
      </c>
      <c r="Q11" s="214">
        <v>7363.429999999999</v>
      </c>
      <c r="R11" s="213">
        <f t="shared" si="4"/>
        <v>158720.01</v>
      </c>
      <c r="S11" s="216">
        <f t="shared" si="5"/>
        <v>0.46304020169507126</v>
      </c>
      <c r="T11" s="217">
        <v>88162.90199999997</v>
      </c>
      <c r="U11" s="214">
        <v>39902.53300000001</v>
      </c>
      <c r="V11" s="213">
        <v>18106.594</v>
      </c>
      <c r="W11" s="214">
        <v>7541.823</v>
      </c>
      <c r="X11" s="213">
        <f t="shared" si="6"/>
        <v>153713.85199999998</v>
      </c>
      <c r="Y11" s="212">
        <f t="shared" si="7"/>
        <v>0.03256803427188859</v>
      </c>
    </row>
    <row r="12" spans="1:25" ht="19.5" customHeight="1">
      <c r="A12" s="219" t="s">
        <v>281</v>
      </c>
      <c r="B12" s="217">
        <v>5152.920999999999</v>
      </c>
      <c r="C12" s="214">
        <v>514.85</v>
      </c>
      <c r="D12" s="213">
        <v>256.751</v>
      </c>
      <c r="E12" s="214">
        <v>0</v>
      </c>
      <c r="F12" s="213">
        <f t="shared" si="0"/>
        <v>5924.522</v>
      </c>
      <c r="G12" s="216">
        <f t="shared" si="1"/>
        <v>0.12458104011250667</v>
      </c>
      <c r="H12" s="217">
        <v>4511.981000000001</v>
      </c>
      <c r="I12" s="214">
        <v>286.877</v>
      </c>
      <c r="J12" s="213">
        <v>788.769</v>
      </c>
      <c r="K12" s="214">
        <v>72.266</v>
      </c>
      <c r="L12" s="213">
        <f t="shared" si="2"/>
        <v>5659.893000000001</v>
      </c>
      <c r="M12" s="218">
        <f t="shared" si="3"/>
        <v>0.04675512416930827</v>
      </c>
      <c r="N12" s="217">
        <v>34318.618</v>
      </c>
      <c r="O12" s="214">
        <v>3076.2980000000002</v>
      </c>
      <c r="P12" s="213">
        <v>4136.491</v>
      </c>
      <c r="Q12" s="214">
        <v>184.133</v>
      </c>
      <c r="R12" s="213">
        <f t="shared" si="4"/>
        <v>41715.54000000001</v>
      </c>
      <c r="S12" s="216">
        <f t="shared" si="5"/>
        <v>0.12169840498005774</v>
      </c>
      <c r="T12" s="217">
        <v>32860.121</v>
      </c>
      <c r="U12" s="214">
        <v>2321.3740000000007</v>
      </c>
      <c r="V12" s="213">
        <v>6235.427000000001</v>
      </c>
      <c r="W12" s="214">
        <v>233.933</v>
      </c>
      <c r="X12" s="213">
        <f t="shared" si="6"/>
        <v>41650.855</v>
      </c>
      <c r="Y12" s="212">
        <f t="shared" si="7"/>
        <v>0.001553029343575485</v>
      </c>
    </row>
    <row r="13" spans="1:25" ht="19.5" customHeight="1">
      <c r="A13" s="219" t="s">
        <v>279</v>
      </c>
      <c r="B13" s="217">
        <v>29.677</v>
      </c>
      <c r="C13" s="214">
        <v>474.909</v>
      </c>
      <c r="D13" s="213">
        <v>0</v>
      </c>
      <c r="E13" s="214">
        <v>0</v>
      </c>
      <c r="F13" s="213">
        <f t="shared" si="0"/>
        <v>504.586</v>
      </c>
      <c r="G13" s="216">
        <f t="shared" si="1"/>
        <v>0.010610450717578447</v>
      </c>
      <c r="H13" s="217">
        <v>111.42</v>
      </c>
      <c r="I13" s="214">
        <v>539.321</v>
      </c>
      <c r="J13" s="213"/>
      <c r="K13" s="214"/>
      <c r="L13" s="213">
        <f t="shared" si="2"/>
        <v>650.741</v>
      </c>
      <c r="M13" s="218">
        <f>IF(ISERROR(F13/L13-1),"         /0",(F13/L13-1))</f>
        <v>-0.22459780465653767</v>
      </c>
      <c r="N13" s="217">
        <v>275.57599999999996</v>
      </c>
      <c r="O13" s="214">
        <v>3811.2709999999997</v>
      </c>
      <c r="P13" s="213">
        <v>0</v>
      </c>
      <c r="Q13" s="214">
        <v>0</v>
      </c>
      <c r="R13" s="213">
        <f t="shared" si="4"/>
        <v>4086.8469999999998</v>
      </c>
      <c r="S13" s="216">
        <f t="shared" si="5"/>
        <v>0.011922721395852336</v>
      </c>
      <c r="T13" s="217">
        <v>436.35200000000003</v>
      </c>
      <c r="U13" s="214">
        <v>4364.797</v>
      </c>
      <c r="V13" s="213">
        <v>0</v>
      </c>
      <c r="W13" s="214">
        <v>0</v>
      </c>
      <c r="X13" s="213">
        <f t="shared" si="6"/>
        <v>4801.148999999999</v>
      </c>
      <c r="Y13" s="212">
        <f t="shared" si="7"/>
        <v>-0.14877730309973713</v>
      </c>
    </row>
    <row r="14" spans="1:25" ht="19.5" customHeight="1">
      <c r="A14" s="219" t="s">
        <v>283</v>
      </c>
      <c r="B14" s="217">
        <v>22.924</v>
      </c>
      <c r="C14" s="214">
        <v>346.78000000000003</v>
      </c>
      <c r="D14" s="213">
        <v>0</v>
      </c>
      <c r="E14" s="214">
        <v>0</v>
      </c>
      <c r="F14" s="213">
        <f t="shared" si="0"/>
        <v>369.704</v>
      </c>
      <c r="G14" s="216">
        <f t="shared" si="1"/>
        <v>0.007774147661828949</v>
      </c>
      <c r="H14" s="217">
        <v>24.355</v>
      </c>
      <c r="I14" s="214">
        <v>585.431</v>
      </c>
      <c r="J14" s="213">
        <v>0</v>
      </c>
      <c r="K14" s="214">
        <v>0</v>
      </c>
      <c r="L14" s="213">
        <f t="shared" si="2"/>
        <v>609.7860000000001</v>
      </c>
      <c r="M14" s="218">
        <f t="shared" si="3"/>
        <v>-0.39371517220795493</v>
      </c>
      <c r="N14" s="217">
        <v>230.988</v>
      </c>
      <c r="O14" s="214">
        <v>2111.9449999999997</v>
      </c>
      <c r="P14" s="213">
        <v>0</v>
      </c>
      <c r="Q14" s="214">
        <v>8.028</v>
      </c>
      <c r="R14" s="213">
        <f t="shared" si="4"/>
        <v>2350.9609999999993</v>
      </c>
      <c r="S14" s="216">
        <f t="shared" si="5"/>
        <v>0.006858552085633349</v>
      </c>
      <c r="T14" s="217">
        <v>144.143</v>
      </c>
      <c r="U14" s="214">
        <v>4110.965999999999</v>
      </c>
      <c r="V14" s="213">
        <v>0</v>
      </c>
      <c r="W14" s="214">
        <v>0</v>
      </c>
      <c r="X14" s="213">
        <f t="shared" si="6"/>
        <v>4255.1089999999995</v>
      </c>
      <c r="Y14" s="212">
        <f t="shared" si="7"/>
        <v>-0.4474968796334008</v>
      </c>
    </row>
    <row r="15" spans="1:25" ht="19.5" customHeight="1">
      <c r="A15" s="219" t="s">
        <v>280</v>
      </c>
      <c r="B15" s="217">
        <v>216.16299999999998</v>
      </c>
      <c r="C15" s="214">
        <v>112.756</v>
      </c>
      <c r="D15" s="213">
        <v>0</v>
      </c>
      <c r="E15" s="214">
        <v>0</v>
      </c>
      <c r="F15" s="213">
        <f>SUM(B15:E15)</f>
        <v>328.919</v>
      </c>
      <c r="G15" s="216">
        <f>F15/$F$9</f>
        <v>0.006916519363547908</v>
      </c>
      <c r="H15" s="217">
        <v>211.933</v>
      </c>
      <c r="I15" s="214">
        <v>196.986</v>
      </c>
      <c r="J15" s="213"/>
      <c r="K15" s="214"/>
      <c r="L15" s="213">
        <f>SUM(H15:K15)</f>
        <v>408.919</v>
      </c>
      <c r="M15" s="218">
        <f>IF(ISERROR(F15/L15-1),"         /0",(F15/L15-1))</f>
        <v>-0.19563776689270984</v>
      </c>
      <c r="N15" s="217">
        <v>1350.701</v>
      </c>
      <c r="O15" s="214">
        <v>738.8439999999999</v>
      </c>
      <c r="P15" s="213">
        <v>0</v>
      </c>
      <c r="Q15" s="214">
        <v>0</v>
      </c>
      <c r="R15" s="213">
        <f>SUM(N15:Q15)</f>
        <v>2089.545</v>
      </c>
      <c r="S15" s="216">
        <f>R15/$R$9</f>
        <v>0.006095912785356601</v>
      </c>
      <c r="T15" s="217">
        <v>1554.3539999999998</v>
      </c>
      <c r="U15" s="214">
        <v>1206.232</v>
      </c>
      <c r="V15" s="213">
        <v>0.11</v>
      </c>
      <c r="W15" s="214">
        <v>0</v>
      </c>
      <c r="X15" s="213">
        <f>SUM(T15:W15)</f>
        <v>2760.696</v>
      </c>
      <c r="Y15" s="212">
        <f>IF(ISERROR(R15/X15-1),"         /0",IF(R15/X15&gt;5,"  *  ",(R15/X15-1)))</f>
        <v>-0.24310934633874925</v>
      </c>
    </row>
    <row r="16" spans="1:25" ht="19.5" customHeight="1">
      <c r="A16" s="219" t="s">
        <v>291</v>
      </c>
      <c r="B16" s="217">
        <v>151.13299999999998</v>
      </c>
      <c r="C16" s="214">
        <v>91.465</v>
      </c>
      <c r="D16" s="213">
        <v>0</v>
      </c>
      <c r="E16" s="214">
        <v>0</v>
      </c>
      <c r="F16" s="213">
        <f t="shared" si="0"/>
        <v>242.59799999999998</v>
      </c>
      <c r="G16" s="216">
        <f t="shared" si="1"/>
        <v>0.005101358585420713</v>
      </c>
      <c r="H16" s="217">
        <v>109.544</v>
      </c>
      <c r="I16" s="214">
        <v>88.324</v>
      </c>
      <c r="J16" s="213"/>
      <c r="K16" s="214"/>
      <c r="L16" s="213">
        <f t="shared" si="2"/>
        <v>197.868</v>
      </c>
      <c r="M16" s="218">
        <f t="shared" si="3"/>
        <v>0.2260597974407179</v>
      </c>
      <c r="N16" s="217">
        <v>950.7420000000001</v>
      </c>
      <c r="O16" s="214">
        <v>652.334</v>
      </c>
      <c r="P16" s="213"/>
      <c r="Q16" s="214"/>
      <c r="R16" s="213">
        <f t="shared" si="4"/>
        <v>1603.076</v>
      </c>
      <c r="S16" s="216">
        <f t="shared" si="5"/>
        <v>0.004676717411828087</v>
      </c>
      <c r="T16" s="217">
        <v>1100.941</v>
      </c>
      <c r="U16" s="214">
        <v>806.949</v>
      </c>
      <c r="V16" s="213"/>
      <c r="W16" s="214"/>
      <c r="X16" s="213">
        <f t="shared" si="6"/>
        <v>1907.8899999999999</v>
      </c>
      <c r="Y16" s="212">
        <f t="shared" si="7"/>
        <v>-0.15976497596821615</v>
      </c>
    </row>
    <row r="17" spans="1:25" ht="19.5" customHeight="1">
      <c r="A17" s="219" t="s">
        <v>285</v>
      </c>
      <c r="B17" s="217">
        <v>115.425</v>
      </c>
      <c r="C17" s="214">
        <v>87.73</v>
      </c>
      <c r="D17" s="213">
        <v>0</v>
      </c>
      <c r="E17" s="214">
        <v>0</v>
      </c>
      <c r="F17" s="213">
        <f t="shared" si="0"/>
        <v>203.155</v>
      </c>
      <c r="G17" s="216">
        <f t="shared" si="1"/>
        <v>0.004271949906516727</v>
      </c>
      <c r="H17" s="217">
        <v>0</v>
      </c>
      <c r="I17" s="214">
        <v>0</v>
      </c>
      <c r="J17" s="213"/>
      <c r="K17" s="214"/>
      <c r="L17" s="213">
        <f t="shared" si="2"/>
        <v>0</v>
      </c>
      <c r="M17" s="218" t="str">
        <f t="shared" si="3"/>
        <v>         /0</v>
      </c>
      <c r="N17" s="217">
        <v>237.64499999999998</v>
      </c>
      <c r="O17" s="214">
        <v>128.42000000000002</v>
      </c>
      <c r="P17" s="213"/>
      <c r="Q17" s="214"/>
      <c r="R17" s="213">
        <f t="shared" si="4"/>
        <v>366.065</v>
      </c>
      <c r="S17" s="216">
        <f t="shared" si="5"/>
        <v>0.0010679359926546517</v>
      </c>
      <c r="T17" s="217">
        <v>154.269</v>
      </c>
      <c r="U17" s="214">
        <v>66.054</v>
      </c>
      <c r="V17" s="213"/>
      <c r="W17" s="214"/>
      <c r="X17" s="213">
        <f t="shared" si="6"/>
        <v>220.323</v>
      </c>
      <c r="Y17" s="212">
        <f t="shared" si="7"/>
        <v>0.6614924451827544</v>
      </c>
    </row>
    <row r="18" spans="1:25" ht="19.5" customHeight="1">
      <c r="A18" s="219" t="s">
        <v>290</v>
      </c>
      <c r="B18" s="217">
        <v>43.471</v>
      </c>
      <c r="C18" s="214">
        <v>1.241</v>
      </c>
      <c r="D18" s="213">
        <v>0</v>
      </c>
      <c r="E18" s="214">
        <v>0</v>
      </c>
      <c r="F18" s="213">
        <f t="shared" si="0"/>
        <v>44.711999999999996</v>
      </c>
      <c r="G18" s="216">
        <f t="shared" si="1"/>
        <v>0.0009402053812122562</v>
      </c>
      <c r="H18" s="217">
        <v>41.621</v>
      </c>
      <c r="I18" s="214">
        <v>0.42</v>
      </c>
      <c r="J18" s="213"/>
      <c r="K18" s="214"/>
      <c r="L18" s="213">
        <f t="shared" si="2"/>
        <v>42.041000000000004</v>
      </c>
      <c r="M18" s="218">
        <f t="shared" si="3"/>
        <v>0.0635332175733212</v>
      </c>
      <c r="N18" s="217">
        <v>415.50299999999993</v>
      </c>
      <c r="O18" s="214">
        <v>5.474</v>
      </c>
      <c r="P18" s="213"/>
      <c r="Q18" s="214"/>
      <c r="R18" s="213">
        <f t="shared" si="4"/>
        <v>420.9769999999999</v>
      </c>
      <c r="S18" s="216">
        <f t="shared" si="5"/>
        <v>0.0012281329555673918</v>
      </c>
      <c r="T18" s="217">
        <v>189.305</v>
      </c>
      <c r="U18" s="214">
        <v>5.295</v>
      </c>
      <c r="V18" s="213"/>
      <c r="W18" s="214"/>
      <c r="X18" s="213">
        <f t="shared" si="6"/>
        <v>194.6</v>
      </c>
      <c r="Y18" s="212">
        <f t="shared" si="7"/>
        <v>1.1632939362795476</v>
      </c>
    </row>
    <row r="19" spans="1:25" ht="19.5" customHeight="1" thickBot="1">
      <c r="A19" s="219" t="s">
        <v>275</v>
      </c>
      <c r="B19" s="217">
        <v>155.45499999999998</v>
      </c>
      <c r="C19" s="214">
        <v>415.183</v>
      </c>
      <c r="D19" s="213">
        <v>0.2</v>
      </c>
      <c r="E19" s="214">
        <v>0.08</v>
      </c>
      <c r="F19" s="213">
        <f t="shared" si="0"/>
        <v>570.918</v>
      </c>
      <c r="G19" s="216">
        <f t="shared" si="1"/>
        <v>0.012005282157607329</v>
      </c>
      <c r="H19" s="217">
        <v>553.379</v>
      </c>
      <c r="I19" s="214">
        <v>155.02800000000002</v>
      </c>
      <c r="J19" s="213">
        <v>15.469999999999999</v>
      </c>
      <c r="K19" s="214">
        <v>5.32</v>
      </c>
      <c r="L19" s="213">
        <f t="shared" si="2"/>
        <v>729.1970000000001</v>
      </c>
      <c r="M19" s="218">
        <f t="shared" si="3"/>
        <v>-0.21705931318971428</v>
      </c>
      <c r="N19" s="217">
        <v>1388.1289999999997</v>
      </c>
      <c r="O19" s="214">
        <v>2466.701</v>
      </c>
      <c r="P19" s="213">
        <v>2.9210000000000003</v>
      </c>
      <c r="Q19" s="214">
        <v>1.038</v>
      </c>
      <c r="R19" s="213">
        <f t="shared" si="4"/>
        <v>3858.7889999999998</v>
      </c>
      <c r="S19" s="216">
        <f t="shared" si="5"/>
        <v>0.011257398716511687</v>
      </c>
      <c r="T19" s="217">
        <v>3946.973000000001</v>
      </c>
      <c r="U19" s="214">
        <v>1154.7659999999998</v>
      </c>
      <c r="V19" s="213">
        <v>17.451999999999998</v>
      </c>
      <c r="W19" s="214">
        <v>6.134</v>
      </c>
      <c r="X19" s="213">
        <f t="shared" si="6"/>
        <v>5125.325000000001</v>
      </c>
      <c r="Y19" s="212">
        <f t="shared" si="7"/>
        <v>-0.24711330500992634</v>
      </c>
    </row>
    <row r="20" spans="1:25" s="220" customFormat="1" ht="19.5" customHeight="1">
      <c r="A20" s="227" t="s">
        <v>60</v>
      </c>
      <c r="B20" s="224">
        <f>SUM(B21:B35)</f>
        <v>3862.897</v>
      </c>
      <c r="C20" s="223">
        <f>SUM(C21:C35)</f>
        <v>4889.8949999999995</v>
      </c>
      <c r="D20" s="222">
        <f>SUM(D21:D35)</f>
        <v>145.03699999999998</v>
      </c>
      <c r="E20" s="223">
        <f>SUM(E21:E35)</f>
        <v>540.9620000000001</v>
      </c>
      <c r="F20" s="222">
        <f aca="true" t="shared" si="8" ref="F20:F60">SUM(B20:E20)</f>
        <v>9438.791</v>
      </c>
      <c r="G20" s="225">
        <f aca="true" t="shared" si="9" ref="G20:G60">F20/$F$9</f>
        <v>0.1984792022351452</v>
      </c>
      <c r="H20" s="224">
        <f>SUM(H21:H35)</f>
        <v>3914.621</v>
      </c>
      <c r="I20" s="223">
        <f>SUM(I21:I35)</f>
        <v>4028.083</v>
      </c>
      <c r="J20" s="222">
        <f>SUM(J21:J35)</f>
        <v>126.899</v>
      </c>
      <c r="K20" s="223">
        <f>SUM(K21:K35)</f>
        <v>572.4839999999999</v>
      </c>
      <c r="L20" s="222">
        <f aca="true" t="shared" si="10" ref="L20:L60">SUM(H20:K20)</f>
        <v>8642.087</v>
      </c>
      <c r="M20" s="226">
        <f t="shared" si="3"/>
        <v>0.09218884281077</v>
      </c>
      <c r="N20" s="224">
        <f>SUM(N21:N35)</f>
        <v>26729.343999999994</v>
      </c>
      <c r="O20" s="223">
        <f>SUM(O21:O35)</f>
        <v>31210.25500000001</v>
      </c>
      <c r="P20" s="222">
        <f>SUM(P21:P35)</f>
        <v>920.502</v>
      </c>
      <c r="Q20" s="223">
        <f>SUM(Q21:Q35)</f>
        <v>2331.626</v>
      </c>
      <c r="R20" s="222">
        <f aca="true" t="shared" si="11" ref="R20:R60">SUM(N20:Q20)</f>
        <v>61191.727</v>
      </c>
      <c r="S20" s="225">
        <f aca="true" t="shared" si="12" ref="S20:S60">R20/$R$9</f>
        <v>0.17851706040183424</v>
      </c>
      <c r="T20" s="224">
        <f>SUM(T21:T35)</f>
        <v>24292.841999999997</v>
      </c>
      <c r="U20" s="223">
        <f>SUM(U21:U35)</f>
        <v>26331.308000000008</v>
      </c>
      <c r="V20" s="222">
        <f>SUM(V21:V35)</f>
        <v>642.668</v>
      </c>
      <c r="W20" s="223">
        <f>SUM(W21:W35)</f>
        <v>2778.373</v>
      </c>
      <c r="X20" s="222">
        <f aca="true" t="shared" si="13" ref="X20:X60">SUM(T20:W20)</f>
        <v>54045.191000000006</v>
      </c>
      <c r="Y20" s="221">
        <f aca="true" t="shared" si="14" ref="Y20:Y60">IF(ISERROR(R20/X20-1),"         /0",IF(R20/X20&gt;5,"  *  ",(R20/X20-1)))</f>
        <v>0.1322325977162333</v>
      </c>
    </row>
    <row r="21" spans="1:25" ht="19.5" customHeight="1">
      <c r="A21" s="234" t="s">
        <v>300</v>
      </c>
      <c r="B21" s="231">
        <v>647.1579999999999</v>
      </c>
      <c r="C21" s="229">
        <v>1087.9070000000002</v>
      </c>
      <c r="D21" s="230">
        <v>8.48</v>
      </c>
      <c r="E21" s="229">
        <v>25.678</v>
      </c>
      <c r="F21" s="230">
        <f t="shared" si="8"/>
        <v>1769.2230000000002</v>
      </c>
      <c r="G21" s="232">
        <f t="shared" si="9"/>
        <v>0.03720327843005215</v>
      </c>
      <c r="H21" s="231">
        <v>168.499</v>
      </c>
      <c r="I21" s="229">
        <v>472.943</v>
      </c>
      <c r="J21" s="230"/>
      <c r="K21" s="229"/>
      <c r="L21" s="213">
        <f t="shared" si="10"/>
        <v>641.442</v>
      </c>
      <c r="M21" s="233">
        <f t="shared" si="3"/>
        <v>1.7581963762896726</v>
      </c>
      <c r="N21" s="231">
        <v>4084.329</v>
      </c>
      <c r="O21" s="229">
        <v>7739.113000000001</v>
      </c>
      <c r="P21" s="230">
        <v>17.002000000000002</v>
      </c>
      <c r="Q21" s="229">
        <v>30.002000000000002</v>
      </c>
      <c r="R21" s="230">
        <f t="shared" si="11"/>
        <v>11870.446000000002</v>
      </c>
      <c r="S21" s="232">
        <f t="shared" si="12"/>
        <v>0.03463012451958926</v>
      </c>
      <c r="T21" s="235">
        <v>1290.4679999999998</v>
      </c>
      <c r="U21" s="229">
        <v>3060.4390000000003</v>
      </c>
      <c r="V21" s="230"/>
      <c r="W21" s="229">
        <v>0.2</v>
      </c>
      <c r="X21" s="230">
        <f t="shared" si="13"/>
        <v>4351.107</v>
      </c>
      <c r="Y21" s="228">
        <f t="shared" si="14"/>
        <v>1.7281438953351413</v>
      </c>
    </row>
    <row r="22" spans="1:25" ht="19.5" customHeight="1">
      <c r="A22" s="234" t="s">
        <v>299</v>
      </c>
      <c r="B22" s="231">
        <v>656.857</v>
      </c>
      <c r="C22" s="229">
        <v>1087.789</v>
      </c>
      <c r="D22" s="230">
        <v>0</v>
      </c>
      <c r="E22" s="229">
        <v>0</v>
      </c>
      <c r="F22" s="230">
        <f t="shared" si="8"/>
        <v>1744.646</v>
      </c>
      <c r="G22" s="232">
        <f t="shared" si="9"/>
        <v>0.03668647247965732</v>
      </c>
      <c r="H22" s="231">
        <v>855.2860000000001</v>
      </c>
      <c r="I22" s="229">
        <v>773.684</v>
      </c>
      <c r="J22" s="230">
        <v>0</v>
      </c>
      <c r="K22" s="229">
        <v>23.196</v>
      </c>
      <c r="L22" s="230">
        <f t="shared" si="10"/>
        <v>1652.166</v>
      </c>
      <c r="M22" s="233">
        <f t="shared" si="3"/>
        <v>0.055975004932918404</v>
      </c>
      <c r="N22" s="231">
        <v>5232.661999999998</v>
      </c>
      <c r="O22" s="229">
        <v>8072.402000000002</v>
      </c>
      <c r="P22" s="230">
        <v>9.273000000000001</v>
      </c>
      <c r="Q22" s="229">
        <v>0.25</v>
      </c>
      <c r="R22" s="230">
        <f t="shared" si="11"/>
        <v>13314.587</v>
      </c>
      <c r="S22" s="232">
        <f t="shared" si="12"/>
        <v>0.03884317453083939</v>
      </c>
      <c r="T22" s="235">
        <v>5262.050999999999</v>
      </c>
      <c r="U22" s="229">
        <v>5361.8679999999995</v>
      </c>
      <c r="V22" s="230">
        <v>0</v>
      </c>
      <c r="W22" s="229">
        <v>46.798</v>
      </c>
      <c r="X22" s="230">
        <f t="shared" si="13"/>
        <v>10670.716999999999</v>
      </c>
      <c r="Y22" s="228">
        <f t="shared" si="14"/>
        <v>0.24776873006752975</v>
      </c>
    </row>
    <row r="23" spans="1:25" ht="19.5" customHeight="1">
      <c r="A23" s="234" t="s">
        <v>298</v>
      </c>
      <c r="B23" s="231">
        <v>647.11</v>
      </c>
      <c r="C23" s="229">
        <v>740.3140000000001</v>
      </c>
      <c r="D23" s="230">
        <v>70.939</v>
      </c>
      <c r="E23" s="229">
        <v>0</v>
      </c>
      <c r="F23" s="213">
        <f t="shared" si="8"/>
        <v>1458.363</v>
      </c>
      <c r="G23" s="232">
        <f t="shared" si="9"/>
        <v>0.030666504302219753</v>
      </c>
      <c r="H23" s="231">
        <v>636.2470000000001</v>
      </c>
      <c r="I23" s="229">
        <v>526.186</v>
      </c>
      <c r="J23" s="230"/>
      <c r="K23" s="229"/>
      <c r="L23" s="230">
        <f t="shared" si="10"/>
        <v>1162.433</v>
      </c>
      <c r="M23" s="233" t="s">
        <v>50</v>
      </c>
      <c r="N23" s="231">
        <v>4638.142</v>
      </c>
      <c r="O23" s="229">
        <v>3684.2560000000003</v>
      </c>
      <c r="P23" s="230">
        <v>166.69299999999998</v>
      </c>
      <c r="Q23" s="229">
        <v>35.647</v>
      </c>
      <c r="R23" s="230">
        <f t="shared" si="11"/>
        <v>8524.738000000001</v>
      </c>
      <c r="S23" s="232">
        <f t="shared" si="12"/>
        <v>0.024869557423274093</v>
      </c>
      <c r="T23" s="235">
        <v>4697.586</v>
      </c>
      <c r="U23" s="229">
        <v>3645.8460000000005</v>
      </c>
      <c r="V23" s="230">
        <v>0.15</v>
      </c>
      <c r="W23" s="229">
        <v>108.70400000000001</v>
      </c>
      <c r="X23" s="230">
        <f t="shared" si="13"/>
        <v>8452.286</v>
      </c>
      <c r="Y23" s="228">
        <f t="shared" si="14"/>
        <v>0.008571882210327564</v>
      </c>
    </row>
    <row r="24" spans="1:25" ht="19.5" customHeight="1">
      <c r="A24" s="234" t="s">
        <v>303</v>
      </c>
      <c r="B24" s="231">
        <v>331.765</v>
      </c>
      <c r="C24" s="229">
        <v>218.748</v>
      </c>
      <c r="D24" s="230">
        <v>0</v>
      </c>
      <c r="E24" s="229">
        <v>359.08</v>
      </c>
      <c r="F24" s="230">
        <f t="shared" si="8"/>
        <v>909.5929999999998</v>
      </c>
      <c r="G24" s="232">
        <f t="shared" si="9"/>
        <v>0.019126951004495428</v>
      </c>
      <c r="H24" s="231">
        <v>623.513</v>
      </c>
      <c r="I24" s="229">
        <v>388.539</v>
      </c>
      <c r="J24" s="230"/>
      <c r="K24" s="229">
        <v>21.562</v>
      </c>
      <c r="L24" s="230">
        <f t="shared" si="10"/>
        <v>1033.614</v>
      </c>
      <c r="M24" s="233">
        <f aca="true" t="shared" si="15" ref="M24:M45">IF(ISERROR(F24/L24-1),"         /0",(F24/L24-1))</f>
        <v>-0.11998773236430638</v>
      </c>
      <c r="N24" s="231">
        <v>3263.1349999999998</v>
      </c>
      <c r="O24" s="229">
        <v>1308.542</v>
      </c>
      <c r="P24" s="230">
        <v>22.209</v>
      </c>
      <c r="Q24" s="229">
        <v>932.5169999999999</v>
      </c>
      <c r="R24" s="230">
        <f t="shared" si="11"/>
        <v>5526.402999999999</v>
      </c>
      <c r="S24" s="232">
        <f t="shared" si="12"/>
        <v>0.016122395404134907</v>
      </c>
      <c r="T24" s="235">
        <v>3406.2749999999996</v>
      </c>
      <c r="U24" s="229">
        <v>2528.8090000000007</v>
      </c>
      <c r="V24" s="230">
        <v>74.772</v>
      </c>
      <c r="W24" s="229">
        <v>647.11</v>
      </c>
      <c r="X24" s="230">
        <f t="shared" si="13"/>
        <v>6656.966</v>
      </c>
      <c r="Y24" s="228">
        <f t="shared" si="14"/>
        <v>-0.1698315719203014</v>
      </c>
    </row>
    <row r="25" spans="1:25" ht="19.5" customHeight="1">
      <c r="A25" s="234" t="s">
        <v>384</v>
      </c>
      <c r="B25" s="231">
        <v>182.602</v>
      </c>
      <c r="C25" s="229">
        <v>562.4069999999999</v>
      </c>
      <c r="D25" s="230">
        <v>0</v>
      </c>
      <c r="E25" s="229">
        <v>9.42</v>
      </c>
      <c r="F25" s="230">
        <f t="shared" si="8"/>
        <v>754.4289999999999</v>
      </c>
      <c r="G25" s="232">
        <f t="shared" si="9"/>
        <v>0.01586415739717707</v>
      </c>
      <c r="H25" s="231"/>
      <c r="I25" s="229">
        <v>574.885</v>
      </c>
      <c r="J25" s="230"/>
      <c r="K25" s="229">
        <v>8.146</v>
      </c>
      <c r="L25" s="230">
        <f t="shared" si="10"/>
        <v>583.031</v>
      </c>
      <c r="M25" s="233">
        <f t="shared" si="15"/>
        <v>0.2939775071994455</v>
      </c>
      <c r="N25" s="231">
        <v>229.67499999999998</v>
      </c>
      <c r="O25" s="229">
        <v>3528.4360000000006</v>
      </c>
      <c r="P25" s="230">
        <v>165.87900000000002</v>
      </c>
      <c r="Q25" s="229">
        <v>103.192</v>
      </c>
      <c r="R25" s="230">
        <f t="shared" si="11"/>
        <v>4027.1820000000007</v>
      </c>
      <c r="S25" s="232">
        <f t="shared" si="12"/>
        <v>0.011748658316886198</v>
      </c>
      <c r="T25" s="235">
        <v>137.301</v>
      </c>
      <c r="U25" s="229">
        <v>4136.124000000002</v>
      </c>
      <c r="V25" s="230">
        <v>121.731</v>
      </c>
      <c r="W25" s="229">
        <v>53.187999999999995</v>
      </c>
      <c r="X25" s="230">
        <f t="shared" si="13"/>
        <v>4448.344000000002</v>
      </c>
      <c r="Y25" s="228">
        <f t="shared" si="14"/>
        <v>-0.0946783791900988</v>
      </c>
    </row>
    <row r="26" spans="1:25" ht="19.5" customHeight="1">
      <c r="A26" s="234" t="s">
        <v>304</v>
      </c>
      <c r="B26" s="231">
        <v>225.5</v>
      </c>
      <c r="C26" s="229">
        <v>233.034</v>
      </c>
      <c r="D26" s="230">
        <v>0</v>
      </c>
      <c r="E26" s="229">
        <v>0</v>
      </c>
      <c r="F26" s="230">
        <f>SUM(B26:E26)</f>
        <v>458.534</v>
      </c>
      <c r="G26" s="232">
        <f>F26/$F$9</f>
        <v>0.009642067773053781</v>
      </c>
      <c r="H26" s="231">
        <v>273.225</v>
      </c>
      <c r="I26" s="229">
        <v>204.565</v>
      </c>
      <c r="J26" s="230">
        <v>0</v>
      </c>
      <c r="K26" s="229">
        <v>0</v>
      </c>
      <c r="L26" s="230">
        <f>SUM(H26:K26)</f>
        <v>477.79</v>
      </c>
      <c r="M26" s="233">
        <f>IF(ISERROR(F26/L26-1),"         /0",(F26/L26-1))</f>
        <v>-0.04030222482680679</v>
      </c>
      <c r="N26" s="231">
        <v>1552.4080000000001</v>
      </c>
      <c r="O26" s="229">
        <v>1477.25</v>
      </c>
      <c r="P26" s="230">
        <v>39.755</v>
      </c>
      <c r="Q26" s="229">
        <v>40.968</v>
      </c>
      <c r="R26" s="230">
        <f>SUM(N26:Q26)</f>
        <v>3110.3810000000003</v>
      </c>
      <c r="S26" s="232">
        <f>R26/$R$9</f>
        <v>0.009074038273992785</v>
      </c>
      <c r="T26" s="235">
        <v>1996.217</v>
      </c>
      <c r="U26" s="229">
        <v>1460.0040000000001</v>
      </c>
      <c r="V26" s="230">
        <v>0</v>
      </c>
      <c r="W26" s="229">
        <v>0</v>
      </c>
      <c r="X26" s="230">
        <f>SUM(T26:W26)</f>
        <v>3456.2210000000005</v>
      </c>
      <c r="Y26" s="228">
        <f>IF(ISERROR(R26/X26-1),"         /0",IF(R26/X26&gt;5,"  *  ",(R26/X26-1)))</f>
        <v>-0.10006304573694802</v>
      </c>
    </row>
    <row r="27" spans="1:25" ht="19.5" customHeight="1">
      <c r="A27" s="234" t="s">
        <v>305</v>
      </c>
      <c r="B27" s="231">
        <v>213.731</v>
      </c>
      <c r="C27" s="229">
        <v>178.514</v>
      </c>
      <c r="D27" s="230">
        <v>0</v>
      </c>
      <c r="E27" s="229">
        <v>39.941</v>
      </c>
      <c r="F27" s="230">
        <f t="shared" si="8"/>
        <v>432.18600000000004</v>
      </c>
      <c r="G27" s="232">
        <f t="shared" si="9"/>
        <v>0.009088021177415462</v>
      </c>
      <c r="H27" s="231">
        <v>0</v>
      </c>
      <c r="I27" s="229">
        <v>0</v>
      </c>
      <c r="J27" s="230"/>
      <c r="K27" s="229"/>
      <c r="L27" s="230">
        <f t="shared" si="10"/>
        <v>0</v>
      </c>
      <c r="M27" s="233" t="str">
        <f t="shared" si="15"/>
        <v>         /0</v>
      </c>
      <c r="N27" s="231">
        <v>1097.3609999999999</v>
      </c>
      <c r="O27" s="229">
        <v>931.871</v>
      </c>
      <c r="P27" s="230"/>
      <c r="Q27" s="229">
        <v>102.273</v>
      </c>
      <c r="R27" s="230">
        <f t="shared" si="11"/>
        <v>2131.505</v>
      </c>
      <c r="S27" s="232">
        <f t="shared" si="12"/>
        <v>0.0062183243632233445</v>
      </c>
      <c r="T27" s="235">
        <v>28.617</v>
      </c>
      <c r="U27" s="229">
        <v>60.912000000000006</v>
      </c>
      <c r="V27" s="230"/>
      <c r="W27" s="229"/>
      <c r="X27" s="230">
        <f t="shared" si="13"/>
        <v>89.52900000000001</v>
      </c>
      <c r="Y27" s="228" t="str">
        <f t="shared" si="14"/>
        <v>  *  </v>
      </c>
    </row>
    <row r="28" spans="1:25" ht="19.5" customHeight="1">
      <c r="A28" s="234" t="s">
        <v>307</v>
      </c>
      <c r="B28" s="231">
        <v>190.20999999999998</v>
      </c>
      <c r="C28" s="229">
        <v>112.932</v>
      </c>
      <c r="D28" s="230">
        <v>0</v>
      </c>
      <c r="E28" s="229">
        <v>4.346</v>
      </c>
      <c r="F28" s="230">
        <f t="shared" si="8"/>
        <v>307.488</v>
      </c>
      <c r="G28" s="232">
        <f t="shared" si="9"/>
        <v>0.006465867602840272</v>
      </c>
      <c r="H28" s="231">
        <v>207.254</v>
      </c>
      <c r="I28" s="229">
        <v>269.579</v>
      </c>
      <c r="J28" s="230"/>
      <c r="K28" s="229"/>
      <c r="L28" s="230">
        <f t="shared" si="10"/>
        <v>476.83299999999997</v>
      </c>
      <c r="M28" s="233">
        <f t="shared" si="15"/>
        <v>-0.355145302443413</v>
      </c>
      <c r="N28" s="231">
        <v>1265.9600000000003</v>
      </c>
      <c r="O28" s="229">
        <v>243.529</v>
      </c>
      <c r="P28" s="230">
        <v>0</v>
      </c>
      <c r="Q28" s="229">
        <v>18.769</v>
      </c>
      <c r="R28" s="230">
        <f t="shared" si="11"/>
        <v>1528.2580000000003</v>
      </c>
      <c r="S28" s="232">
        <f t="shared" si="12"/>
        <v>0.00445844788292356</v>
      </c>
      <c r="T28" s="235">
        <v>1141.237</v>
      </c>
      <c r="U28" s="229">
        <v>503.828</v>
      </c>
      <c r="V28" s="230"/>
      <c r="W28" s="229">
        <v>41.283</v>
      </c>
      <c r="X28" s="230">
        <f t="shared" si="13"/>
        <v>1686.348</v>
      </c>
      <c r="Y28" s="228">
        <f t="shared" si="14"/>
        <v>-0.09374696088826251</v>
      </c>
    </row>
    <row r="29" spans="1:25" ht="19.5" customHeight="1">
      <c r="A29" s="234" t="s">
        <v>301</v>
      </c>
      <c r="B29" s="231">
        <v>119.251</v>
      </c>
      <c r="C29" s="229">
        <v>167.95</v>
      </c>
      <c r="D29" s="230">
        <v>0</v>
      </c>
      <c r="E29" s="229">
        <v>0</v>
      </c>
      <c r="F29" s="230">
        <f>SUM(B29:E29)</f>
        <v>287.201</v>
      </c>
      <c r="G29" s="232">
        <f>F29/$F$9</f>
        <v>0.006039271911109797</v>
      </c>
      <c r="H29" s="231">
        <v>156.74</v>
      </c>
      <c r="I29" s="229">
        <v>223.43900000000002</v>
      </c>
      <c r="J29" s="230"/>
      <c r="K29" s="229"/>
      <c r="L29" s="230">
        <f>SUM(H29:K29)</f>
        <v>380.17900000000003</v>
      </c>
      <c r="M29" s="233">
        <f>IF(ISERROR(F29/L29-1),"         /0",(F29/L29-1))</f>
        <v>-0.2445637449727628</v>
      </c>
      <c r="N29" s="231">
        <v>1011.3179999999999</v>
      </c>
      <c r="O29" s="229">
        <v>1355.702</v>
      </c>
      <c r="P29" s="230">
        <v>0</v>
      </c>
      <c r="Q29" s="229">
        <v>0</v>
      </c>
      <c r="R29" s="230">
        <f>SUM(N29:Q29)</f>
        <v>2367.02</v>
      </c>
      <c r="S29" s="232">
        <f>R29/$R$9</f>
        <v>0.006905401645427489</v>
      </c>
      <c r="T29" s="235">
        <v>1062.07</v>
      </c>
      <c r="U29" s="229">
        <v>1551.973</v>
      </c>
      <c r="V29" s="230">
        <v>0</v>
      </c>
      <c r="W29" s="229">
        <v>14.304</v>
      </c>
      <c r="X29" s="230">
        <f>SUM(T29:W29)</f>
        <v>2628.3469999999998</v>
      </c>
      <c r="Y29" s="228">
        <f>IF(ISERROR(R29/X29-1),"         /0",IF(R29/X29&gt;5,"  *  ",(R29/X29-1)))</f>
        <v>-0.09942636950143946</v>
      </c>
    </row>
    <row r="30" spans="1:25" ht="19.5" customHeight="1">
      <c r="A30" s="234" t="s">
        <v>385</v>
      </c>
      <c r="B30" s="231">
        <v>1.084</v>
      </c>
      <c r="C30" s="229">
        <v>91.375</v>
      </c>
      <c r="D30" s="230">
        <v>0</v>
      </c>
      <c r="E30" s="229">
        <v>0</v>
      </c>
      <c r="F30" s="230">
        <f>SUM(B30:E30)</f>
        <v>92.459</v>
      </c>
      <c r="G30" s="232">
        <f>F30/$F$9</f>
        <v>0.001944230840523886</v>
      </c>
      <c r="H30" s="231">
        <v>84.717</v>
      </c>
      <c r="I30" s="229">
        <v>27.218</v>
      </c>
      <c r="J30" s="230"/>
      <c r="K30" s="229"/>
      <c r="L30" s="230">
        <f>SUM(H30:K30)</f>
        <v>111.935</v>
      </c>
      <c r="M30" s="233">
        <f>IF(ISERROR(F30/L30-1),"         /0",(F30/L30-1))</f>
        <v>-0.17399383570822347</v>
      </c>
      <c r="N30" s="231">
        <v>60.547</v>
      </c>
      <c r="O30" s="229">
        <v>313.053</v>
      </c>
      <c r="P30" s="230"/>
      <c r="Q30" s="229"/>
      <c r="R30" s="230">
        <f>SUM(N30:Q30)</f>
        <v>373.6</v>
      </c>
      <c r="S30" s="232">
        <f>R30/$R$9</f>
        <v>0.0010899181480222855</v>
      </c>
      <c r="T30" s="235">
        <v>439.101</v>
      </c>
      <c r="U30" s="229">
        <v>586.5440000000001</v>
      </c>
      <c r="V30" s="230"/>
      <c r="W30" s="229">
        <v>63.452999999999996</v>
      </c>
      <c r="X30" s="230">
        <f>SUM(T30:W30)</f>
        <v>1089.098</v>
      </c>
      <c r="Y30" s="228">
        <f>IF(ISERROR(R30/X30-1),"         /0",IF(R30/X30&gt;5,"  *  ",(R30/X30-1)))</f>
        <v>-0.6569638361286128</v>
      </c>
    </row>
    <row r="31" spans="1:25" ht="19.5" customHeight="1">
      <c r="A31" s="234" t="s">
        <v>302</v>
      </c>
      <c r="B31" s="231">
        <v>37.774</v>
      </c>
      <c r="C31" s="229">
        <v>50.527</v>
      </c>
      <c r="D31" s="230">
        <v>0</v>
      </c>
      <c r="E31" s="229">
        <v>0</v>
      </c>
      <c r="F31" s="230">
        <f t="shared" si="8"/>
        <v>88.301</v>
      </c>
      <c r="G31" s="232">
        <f t="shared" si="9"/>
        <v>0.001856796282126128</v>
      </c>
      <c r="H31" s="231">
        <v>77.09</v>
      </c>
      <c r="I31" s="229">
        <v>63.036</v>
      </c>
      <c r="J31" s="230"/>
      <c r="K31" s="229"/>
      <c r="L31" s="230">
        <f t="shared" si="10"/>
        <v>140.126</v>
      </c>
      <c r="M31" s="233">
        <f t="shared" si="15"/>
        <v>-0.369845710289311</v>
      </c>
      <c r="N31" s="231">
        <v>285.702</v>
      </c>
      <c r="O31" s="229">
        <v>419.33699999999993</v>
      </c>
      <c r="P31" s="230">
        <v>0</v>
      </c>
      <c r="Q31" s="229">
        <v>33.739999999999995</v>
      </c>
      <c r="R31" s="230">
        <f t="shared" si="11"/>
        <v>738.779</v>
      </c>
      <c r="S31" s="232">
        <f t="shared" si="12"/>
        <v>0.00215526937761712</v>
      </c>
      <c r="T31" s="235">
        <v>340.306</v>
      </c>
      <c r="U31" s="229">
        <v>447.41600000000005</v>
      </c>
      <c r="V31" s="230">
        <v>0.02</v>
      </c>
      <c r="W31" s="229">
        <v>22.215</v>
      </c>
      <c r="X31" s="230">
        <f t="shared" si="13"/>
        <v>809.957</v>
      </c>
      <c r="Y31" s="228">
        <f t="shared" si="14"/>
        <v>-0.08787873924171286</v>
      </c>
    </row>
    <row r="32" spans="1:25" ht="19.5" customHeight="1">
      <c r="A32" s="234" t="s">
        <v>311</v>
      </c>
      <c r="B32" s="231">
        <v>72.751</v>
      </c>
      <c r="C32" s="229">
        <v>2.362</v>
      </c>
      <c r="D32" s="230">
        <v>0</v>
      </c>
      <c r="E32" s="229">
        <v>0</v>
      </c>
      <c r="F32" s="230">
        <f t="shared" si="8"/>
        <v>75.113</v>
      </c>
      <c r="G32" s="232">
        <f t="shared" si="9"/>
        <v>0.0015794785918544507</v>
      </c>
      <c r="H32" s="231">
        <v>6.305000000000001</v>
      </c>
      <c r="I32" s="229">
        <v>5.438</v>
      </c>
      <c r="J32" s="230"/>
      <c r="K32" s="229"/>
      <c r="L32" s="230">
        <f t="shared" si="10"/>
        <v>11.743</v>
      </c>
      <c r="M32" s="233" t="s">
        <v>50</v>
      </c>
      <c r="N32" s="231">
        <v>124.05600000000001</v>
      </c>
      <c r="O32" s="229">
        <v>22.322000000000003</v>
      </c>
      <c r="P32" s="230"/>
      <c r="Q32" s="229"/>
      <c r="R32" s="230">
        <f t="shared" si="11"/>
        <v>146.37800000000001</v>
      </c>
      <c r="S32" s="232">
        <f t="shared" si="12"/>
        <v>0.0004270343647516223</v>
      </c>
      <c r="T32" s="235">
        <v>43.83999999999999</v>
      </c>
      <c r="U32" s="229">
        <v>51.599999999999994</v>
      </c>
      <c r="V32" s="230">
        <v>0</v>
      </c>
      <c r="W32" s="229">
        <v>0</v>
      </c>
      <c r="X32" s="230">
        <f t="shared" si="13"/>
        <v>95.43999999999998</v>
      </c>
      <c r="Y32" s="228">
        <f t="shared" si="14"/>
        <v>0.5337175188600172</v>
      </c>
    </row>
    <row r="33" spans="1:25" ht="19.5" customHeight="1">
      <c r="A33" s="234" t="s">
        <v>309</v>
      </c>
      <c r="B33" s="231">
        <v>38.33</v>
      </c>
      <c r="C33" s="229">
        <v>0</v>
      </c>
      <c r="D33" s="230">
        <v>0</v>
      </c>
      <c r="E33" s="229">
        <v>0</v>
      </c>
      <c r="F33" s="230">
        <f t="shared" si="8"/>
        <v>38.33</v>
      </c>
      <c r="G33" s="232">
        <f t="shared" si="9"/>
        <v>0.0008060044789288285</v>
      </c>
      <c r="H33" s="231">
        <v>50.285</v>
      </c>
      <c r="I33" s="229">
        <v>15.216</v>
      </c>
      <c r="J33" s="230"/>
      <c r="K33" s="229"/>
      <c r="L33" s="230">
        <f t="shared" si="10"/>
        <v>65.50099999999999</v>
      </c>
      <c r="M33" s="233">
        <f t="shared" si="15"/>
        <v>-0.4148180943802384</v>
      </c>
      <c r="N33" s="231">
        <v>213.195</v>
      </c>
      <c r="O33" s="229">
        <v>4.809</v>
      </c>
      <c r="P33" s="230">
        <v>0</v>
      </c>
      <c r="Q33" s="229"/>
      <c r="R33" s="230">
        <f t="shared" si="11"/>
        <v>218.004</v>
      </c>
      <c r="S33" s="232">
        <f t="shared" si="12"/>
        <v>0.0006359917450252952</v>
      </c>
      <c r="T33" s="235">
        <v>192.457</v>
      </c>
      <c r="U33" s="229">
        <v>49.204</v>
      </c>
      <c r="V33" s="230"/>
      <c r="W33" s="229"/>
      <c r="X33" s="230">
        <f t="shared" si="13"/>
        <v>241.661</v>
      </c>
      <c r="Y33" s="228">
        <f t="shared" si="14"/>
        <v>-0.0978933299125635</v>
      </c>
    </row>
    <row r="34" spans="1:25" ht="19.5" customHeight="1">
      <c r="A34" s="234" t="s">
        <v>386</v>
      </c>
      <c r="B34" s="231">
        <v>0</v>
      </c>
      <c r="C34" s="229">
        <v>0</v>
      </c>
      <c r="D34" s="230">
        <v>0</v>
      </c>
      <c r="E34" s="229">
        <v>32.386</v>
      </c>
      <c r="F34" s="230">
        <f t="shared" si="8"/>
        <v>32.386</v>
      </c>
      <c r="G34" s="232">
        <f t="shared" si="9"/>
        <v>0.0006810138548027405</v>
      </c>
      <c r="H34" s="231">
        <v>0.376</v>
      </c>
      <c r="I34" s="229">
        <v>24.29</v>
      </c>
      <c r="J34" s="230"/>
      <c r="K34" s="229">
        <v>169.699</v>
      </c>
      <c r="L34" s="230">
        <f t="shared" si="10"/>
        <v>194.365</v>
      </c>
      <c r="M34" s="233">
        <f>IF(ISERROR(F34/L34-1),"         /0",(F34/L34-1))</f>
        <v>-0.8333753505003473</v>
      </c>
      <c r="N34" s="231">
        <v>0</v>
      </c>
      <c r="O34" s="229">
        <v>14.664999999999997</v>
      </c>
      <c r="P34" s="230"/>
      <c r="Q34" s="229">
        <v>353.57200000000006</v>
      </c>
      <c r="R34" s="230">
        <f t="shared" si="11"/>
        <v>368.2370000000001</v>
      </c>
      <c r="S34" s="232">
        <f t="shared" si="12"/>
        <v>0.00107427245469294</v>
      </c>
      <c r="T34" s="235">
        <v>0.376</v>
      </c>
      <c r="U34" s="229">
        <v>38.314</v>
      </c>
      <c r="V34" s="230"/>
      <c r="W34" s="229">
        <v>316.82500000000005</v>
      </c>
      <c r="X34" s="230">
        <f t="shared" si="13"/>
        <v>355.51500000000004</v>
      </c>
      <c r="Y34" s="228">
        <f t="shared" si="14"/>
        <v>0.03578470669310718</v>
      </c>
    </row>
    <row r="35" spans="1:25" ht="19.5" customHeight="1" thickBot="1">
      <c r="A35" s="234" t="s">
        <v>275</v>
      </c>
      <c r="B35" s="231">
        <v>498.77400000000006</v>
      </c>
      <c r="C35" s="229">
        <v>356.036</v>
      </c>
      <c r="D35" s="230">
        <v>65.618</v>
      </c>
      <c r="E35" s="229">
        <v>70.111</v>
      </c>
      <c r="F35" s="230">
        <f t="shared" si="8"/>
        <v>990.5390000000001</v>
      </c>
      <c r="G35" s="232">
        <f t="shared" si="9"/>
        <v>0.020829086108888152</v>
      </c>
      <c r="H35" s="231">
        <v>775.084</v>
      </c>
      <c r="I35" s="229">
        <v>459.065</v>
      </c>
      <c r="J35" s="230">
        <v>126.899</v>
      </c>
      <c r="K35" s="229">
        <v>349.881</v>
      </c>
      <c r="L35" s="230">
        <f t="shared" si="10"/>
        <v>1710.9289999999996</v>
      </c>
      <c r="M35" s="233">
        <f t="shared" si="15"/>
        <v>-0.42105195481519087</v>
      </c>
      <c r="N35" s="231">
        <v>3670.8540000000003</v>
      </c>
      <c r="O35" s="229">
        <v>2094.9680000000003</v>
      </c>
      <c r="P35" s="230">
        <v>499.69099999999986</v>
      </c>
      <c r="Q35" s="229">
        <v>680.6959999999999</v>
      </c>
      <c r="R35" s="230">
        <f t="shared" si="11"/>
        <v>6946.209</v>
      </c>
      <c r="S35" s="232">
        <f t="shared" si="12"/>
        <v>0.02026445195143397</v>
      </c>
      <c r="T35" s="235">
        <v>4254.9400000000005</v>
      </c>
      <c r="U35" s="229">
        <v>2848.426999999999</v>
      </c>
      <c r="V35" s="230">
        <v>445.995</v>
      </c>
      <c r="W35" s="229">
        <v>1464.2930000000001</v>
      </c>
      <c r="X35" s="230">
        <f t="shared" si="13"/>
        <v>9013.655</v>
      </c>
      <c r="Y35" s="228">
        <f t="shared" si="14"/>
        <v>-0.22936821966227916</v>
      </c>
    </row>
    <row r="36" spans="1:25" s="220" customFormat="1" ht="19.5" customHeight="1">
      <c r="A36" s="227" t="s">
        <v>59</v>
      </c>
      <c r="B36" s="224">
        <f>SUM(B37:B46)</f>
        <v>1859.9090000000003</v>
      </c>
      <c r="C36" s="223">
        <f>SUM(C37:C46)</f>
        <v>1991.869</v>
      </c>
      <c r="D36" s="222">
        <f>SUM(D37:D46)</f>
        <v>0</v>
      </c>
      <c r="E36" s="223">
        <f>SUM(E37:E46)</f>
        <v>0</v>
      </c>
      <c r="F36" s="222">
        <f t="shared" si="8"/>
        <v>3851.7780000000002</v>
      </c>
      <c r="G36" s="225">
        <f t="shared" si="9"/>
        <v>0.08099531228383838</v>
      </c>
      <c r="H36" s="224">
        <f>SUM(H37:H46)</f>
        <v>2678.1659999999997</v>
      </c>
      <c r="I36" s="292">
        <f>SUM(I37:I46)</f>
        <v>2138.893</v>
      </c>
      <c r="J36" s="222">
        <f>SUM(J37:J46)</f>
        <v>0</v>
      </c>
      <c r="K36" s="223">
        <f>SUM(K37:K46)</f>
        <v>0</v>
      </c>
      <c r="L36" s="222">
        <f t="shared" si="10"/>
        <v>4817.058999999999</v>
      </c>
      <c r="M36" s="226">
        <f t="shared" si="15"/>
        <v>-0.20038803759721424</v>
      </c>
      <c r="N36" s="224">
        <f>SUM(N37:N46)</f>
        <v>16762.376000000004</v>
      </c>
      <c r="O36" s="223">
        <f>SUM(O37:O46)</f>
        <v>11880.708</v>
      </c>
      <c r="P36" s="222">
        <f>SUM(P37:P46)</f>
        <v>610.775</v>
      </c>
      <c r="Q36" s="223">
        <f>SUM(Q37:Q46)</f>
        <v>6.178999999999999</v>
      </c>
      <c r="R36" s="222">
        <f t="shared" si="11"/>
        <v>29260.038000000004</v>
      </c>
      <c r="S36" s="225">
        <f t="shared" si="12"/>
        <v>0.08536147330840925</v>
      </c>
      <c r="T36" s="224">
        <f>SUM(T37:T46)</f>
        <v>15642.385000000002</v>
      </c>
      <c r="U36" s="223">
        <f>SUM(U37:U46)</f>
        <v>9648.394000000002</v>
      </c>
      <c r="V36" s="222">
        <f>SUM(V37:V46)</f>
        <v>184.853</v>
      </c>
      <c r="W36" s="223">
        <f>SUM(W37:W46)</f>
        <v>8.052999999999999</v>
      </c>
      <c r="X36" s="222">
        <f t="shared" si="13"/>
        <v>25483.685</v>
      </c>
      <c r="Y36" s="221">
        <f t="shared" si="14"/>
        <v>0.14818708518803314</v>
      </c>
    </row>
    <row r="37" spans="1:25" ht="19.5" customHeight="1">
      <c r="A37" s="234" t="s">
        <v>312</v>
      </c>
      <c r="B37" s="231">
        <v>313.862</v>
      </c>
      <c r="C37" s="229">
        <v>751.974</v>
      </c>
      <c r="D37" s="230">
        <v>0</v>
      </c>
      <c r="E37" s="229">
        <v>0</v>
      </c>
      <c r="F37" s="230">
        <f t="shared" si="8"/>
        <v>1065.836</v>
      </c>
      <c r="G37" s="232">
        <f t="shared" si="9"/>
        <v>0.02241243385868998</v>
      </c>
      <c r="H37" s="231">
        <v>267.03599999999994</v>
      </c>
      <c r="I37" s="276">
        <v>733.78</v>
      </c>
      <c r="J37" s="230"/>
      <c r="K37" s="229"/>
      <c r="L37" s="230">
        <f t="shared" si="10"/>
        <v>1000.8159999999999</v>
      </c>
      <c r="M37" s="233">
        <f t="shared" si="15"/>
        <v>0.06496698693865821</v>
      </c>
      <c r="N37" s="231">
        <v>2652.997</v>
      </c>
      <c r="O37" s="229">
        <v>4860.497</v>
      </c>
      <c r="P37" s="230"/>
      <c r="Q37" s="229"/>
      <c r="R37" s="230">
        <f t="shared" si="11"/>
        <v>7513.494000000001</v>
      </c>
      <c r="S37" s="232">
        <f t="shared" si="12"/>
        <v>0.02191941505796722</v>
      </c>
      <c r="T37" s="231">
        <v>1797.5560000000003</v>
      </c>
      <c r="U37" s="229">
        <v>3162.5080000000007</v>
      </c>
      <c r="V37" s="230">
        <v>0</v>
      </c>
      <c r="W37" s="229">
        <v>0</v>
      </c>
      <c r="X37" s="213">
        <f t="shared" si="13"/>
        <v>4960.064000000001</v>
      </c>
      <c r="Y37" s="228">
        <f t="shared" si="14"/>
        <v>0.5147977929317038</v>
      </c>
    </row>
    <row r="38" spans="1:25" ht="19.5" customHeight="1">
      <c r="A38" s="234" t="s">
        <v>318</v>
      </c>
      <c r="B38" s="231">
        <v>610.1830000000001</v>
      </c>
      <c r="C38" s="229">
        <v>132.176</v>
      </c>
      <c r="D38" s="230">
        <v>0</v>
      </c>
      <c r="E38" s="229">
        <v>0</v>
      </c>
      <c r="F38" s="230">
        <f t="shared" si="8"/>
        <v>742.3590000000002</v>
      </c>
      <c r="G38" s="232">
        <f t="shared" si="9"/>
        <v>0.015610349047042168</v>
      </c>
      <c r="H38" s="231">
        <v>815.1080000000001</v>
      </c>
      <c r="I38" s="276">
        <v>0</v>
      </c>
      <c r="J38" s="230"/>
      <c r="K38" s="229"/>
      <c r="L38" s="230">
        <f t="shared" si="10"/>
        <v>815.1080000000001</v>
      </c>
      <c r="M38" s="233">
        <f t="shared" si="15"/>
        <v>-0.08925074959391877</v>
      </c>
      <c r="N38" s="231">
        <v>4711.9000000000015</v>
      </c>
      <c r="O38" s="229">
        <v>471.18800000000005</v>
      </c>
      <c r="P38" s="230"/>
      <c r="Q38" s="229"/>
      <c r="R38" s="230">
        <f t="shared" si="11"/>
        <v>5183.088000000002</v>
      </c>
      <c r="S38" s="232">
        <f t="shared" si="12"/>
        <v>0.015120828891853674</v>
      </c>
      <c r="T38" s="231">
        <v>6537.262999999999</v>
      </c>
      <c r="U38" s="229">
        <v>0</v>
      </c>
      <c r="V38" s="230"/>
      <c r="W38" s="229"/>
      <c r="X38" s="213">
        <f t="shared" si="13"/>
        <v>6537.262999999999</v>
      </c>
      <c r="Y38" s="228">
        <f t="shared" si="14"/>
        <v>-0.2071470889269711</v>
      </c>
    </row>
    <row r="39" spans="1:25" ht="19.5" customHeight="1">
      <c r="A39" s="234" t="s">
        <v>387</v>
      </c>
      <c r="B39" s="231">
        <v>388.135</v>
      </c>
      <c r="C39" s="229">
        <v>217.957</v>
      </c>
      <c r="D39" s="230">
        <v>0</v>
      </c>
      <c r="E39" s="229">
        <v>0</v>
      </c>
      <c r="F39" s="213">
        <f t="shared" si="8"/>
        <v>606.092</v>
      </c>
      <c r="G39" s="232">
        <f t="shared" si="9"/>
        <v>0.012744922166525736</v>
      </c>
      <c r="H39" s="231">
        <v>1041.748</v>
      </c>
      <c r="I39" s="276">
        <v>734.564</v>
      </c>
      <c r="J39" s="230"/>
      <c r="K39" s="229"/>
      <c r="L39" s="213">
        <f t="shared" si="10"/>
        <v>1776.312</v>
      </c>
      <c r="M39" s="233">
        <f t="shared" si="15"/>
        <v>-0.6587919239412896</v>
      </c>
      <c r="N39" s="231">
        <v>5177.067</v>
      </c>
      <c r="O39" s="229">
        <v>881.164</v>
      </c>
      <c r="P39" s="230">
        <v>610.775</v>
      </c>
      <c r="Q39" s="229">
        <v>5.879</v>
      </c>
      <c r="R39" s="230">
        <f t="shared" si="11"/>
        <v>6674.884999999999</v>
      </c>
      <c r="S39" s="232">
        <f t="shared" si="12"/>
        <v>0.01947290764845217</v>
      </c>
      <c r="T39" s="231">
        <v>3778.0570000000002</v>
      </c>
      <c r="U39" s="229">
        <v>2503.627</v>
      </c>
      <c r="V39" s="230">
        <v>184.829</v>
      </c>
      <c r="W39" s="229">
        <v>8.03</v>
      </c>
      <c r="X39" s="213">
        <f t="shared" si="13"/>
        <v>6474.543</v>
      </c>
      <c r="Y39" s="228">
        <f t="shared" si="14"/>
        <v>0.03094303335385984</v>
      </c>
    </row>
    <row r="40" spans="1:25" ht="19.5" customHeight="1">
      <c r="A40" s="234" t="s">
        <v>316</v>
      </c>
      <c r="B40" s="231">
        <v>101.14399999999999</v>
      </c>
      <c r="C40" s="229">
        <v>263.173</v>
      </c>
      <c r="D40" s="230">
        <v>0</v>
      </c>
      <c r="E40" s="229">
        <v>0</v>
      </c>
      <c r="F40" s="213">
        <f>SUM(B40:E40)</f>
        <v>364.317</v>
      </c>
      <c r="G40" s="232">
        <f>F40/$F$9</f>
        <v>0.007660869651706601</v>
      </c>
      <c r="H40" s="231">
        <v>175.502</v>
      </c>
      <c r="I40" s="276">
        <v>315.985</v>
      </c>
      <c r="J40" s="230"/>
      <c r="K40" s="229"/>
      <c r="L40" s="213">
        <f>SUM(H40:K40)</f>
        <v>491.487</v>
      </c>
      <c r="M40" s="233">
        <f>IF(ISERROR(F40/L40-1),"         /0",(F40/L40-1))</f>
        <v>-0.25874539916620376</v>
      </c>
      <c r="N40" s="231">
        <v>822.1399999999999</v>
      </c>
      <c r="O40" s="229">
        <v>1891.74</v>
      </c>
      <c r="P40" s="230"/>
      <c r="Q40" s="229"/>
      <c r="R40" s="230">
        <f>SUM(N40:Q40)</f>
        <v>2713.88</v>
      </c>
      <c r="S40" s="232">
        <f>R40/$R$9</f>
        <v>0.007917310127287793</v>
      </c>
      <c r="T40" s="231">
        <v>841.4460000000001</v>
      </c>
      <c r="U40" s="229">
        <v>1974.2000000000003</v>
      </c>
      <c r="V40" s="230"/>
      <c r="W40" s="229"/>
      <c r="X40" s="213">
        <f>SUM(T40:W40)</f>
        <v>2815.6460000000006</v>
      </c>
      <c r="Y40" s="228">
        <f>IF(ISERROR(R40/X40-1),"         /0",IF(R40/X40&gt;5,"  *  ",(R40/X40-1)))</f>
        <v>-0.03614303786768669</v>
      </c>
    </row>
    <row r="41" spans="1:25" ht="19.5" customHeight="1">
      <c r="A41" s="234" t="s">
        <v>315</v>
      </c>
      <c r="B41" s="231">
        <v>16.412</v>
      </c>
      <c r="C41" s="229">
        <v>235.964</v>
      </c>
      <c r="D41" s="230">
        <v>0</v>
      </c>
      <c r="E41" s="229">
        <v>0</v>
      </c>
      <c r="F41" s="213">
        <f>SUM(B41:E41)</f>
        <v>252.376</v>
      </c>
      <c r="G41" s="232">
        <f>F41/$F$9</f>
        <v>0.005306970685472007</v>
      </c>
      <c r="H41" s="231">
        <v>19.887999999999998</v>
      </c>
      <c r="I41" s="276">
        <v>0</v>
      </c>
      <c r="J41" s="230"/>
      <c r="K41" s="229"/>
      <c r="L41" s="213">
        <f>SUM(H41:K41)</f>
        <v>19.887999999999998</v>
      </c>
      <c r="M41" s="233"/>
      <c r="N41" s="231">
        <v>162.376</v>
      </c>
      <c r="O41" s="229">
        <v>1325.127</v>
      </c>
      <c r="P41" s="230"/>
      <c r="Q41" s="229"/>
      <c r="R41" s="230">
        <f>SUM(N41:Q41)</f>
        <v>1487.503</v>
      </c>
      <c r="S41" s="232">
        <f>R41/$R$9</f>
        <v>0.00433955169951176</v>
      </c>
      <c r="T41" s="231">
        <v>104.36699999999999</v>
      </c>
      <c r="U41" s="229">
        <v>209.12099999999998</v>
      </c>
      <c r="V41" s="230"/>
      <c r="W41" s="229"/>
      <c r="X41" s="213">
        <f>SUM(T41:W41)</f>
        <v>313.48799999999994</v>
      </c>
      <c r="Y41" s="228">
        <f>IF(ISERROR(R41/X41-1),"         /0",IF(R41/X41&gt;5,"  *  ",(R41/X41-1)))</f>
        <v>3.7450077833920288</v>
      </c>
    </row>
    <row r="42" spans="1:25" ht="19.5" customHeight="1">
      <c r="A42" s="234" t="s">
        <v>313</v>
      </c>
      <c r="B42" s="231">
        <v>17.399</v>
      </c>
      <c r="C42" s="229">
        <v>220.53199999999998</v>
      </c>
      <c r="D42" s="230">
        <v>0</v>
      </c>
      <c r="E42" s="229">
        <v>0</v>
      </c>
      <c r="F42" s="213">
        <f>SUM(B42:E42)</f>
        <v>237.93099999999998</v>
      </c>
      <c r="G42" s="232">
        <f>F42/$F$9</f>
        <v>0.005003220758570704</v>
      </c>
      <c r="H42" s="231">
        <v>19.121</v>
      </c>
      <c r="I42" s="276">
        <v>214.898</v>
      </c>
      <c r="J42" s="230"/>
      <c r="K42" s="229"/>
      <c r="L42" s="213">
        <f>SUM(H42:K42)</f>
        <v>234.019</v>
      </c>
      <c r="M42" s="233">
        <f>IF(ISERROR(F42/L42-1),"         /0",(F42/L42-1))</f>
        <v>0.01671659138787862</v>
      </c>
      <c r="N42" s="231">
        <v>75.357</v>
      </c>
      <c r="O42" s="229">
        <v>1406.503</v>
      </c>
      <c r="P42" s="230"/>
      <c r="Q42" s="229"/>
      <c r="R42" s="230">
        <f>SUM(N42:Q42)</f>
        <v>1481.86</v>
      </c>
      <c r="S42" s="232">
        <f>R42/$R$9</f>
        <v>0.004323089151039357</v>
      </c>
      <c r="T42" s="231">
        <v>59.672</v>
      </c>
      <c r="U42" s="229">
        <v>1477.014</v>
      </c>
      <c r="V42" s="230"/>
      <c r="W42" s="229"/>
      <c r="X42" s="213">
        <f>SUM(T42:W42)</f>
        <v>1536.686</v>
      </c>
      <c r="Y42" s="228">
        <f>IF(ISERROR(R42/X42-1),"         /0",IF(R42/X42&gt;5,"  *  ",(R42/X42-1)))</f>
        <v>-0.03567807606758966</v>
      </c>
    </row>
    <row r="43" spans="1:25" ht="19.5" customHeight="1">
      <c r="A43" s="234" t="s">
        <v>317</v>
      </c>
      <c r="B43" s="231">
        <v>21.077</v>
      </c>
      <c r="C43" s="229">
        <v>76.939</v>
      </c>
      <c r="D43" s="230">
        <v>0</v>
      </c>
      <c r="E43" s="229">
        <v>0</v>
      </c>
      <c r="F43" s="230">
        <f t="shared" si="8"/>
        <v>98.01599999999999</v>
      </c>
      <c r="G43" s="232">
        <f t="shared" si="9"/>
        <v>0.0020610836161410917</v>
      </c>
      <c r="H43" s="231">
        <v>7.061</v>
      </c>
      <c r="I43" s="276">
        <v>58.766</v>
      </c>
      <c r="J43" s="230"/>
      <c r="K43" s="229"/>
      <c r="L43" s="230">
        <f t="shared" si="10"/>
        <v>65.827</v>
      </c>
      <c r="M43" s="233">
        <f t="shared" si="15"/>
        <v>0.4889938778920502</v>
      </c>
      <c r="N43" s="231">
        <v>85.957</v>
      </c>
      <c r="O43" s="229">
        <v>439.79200000000003</v>
      </c>
      <c r="P43" s="230"/>
      <c r="Q43" s="229"/>
      <c r="R43" s="230">
        <f t="shared" si="11"/>
        <v>525.749</v>
      </c>
      <c r="S43" s="232">
        <f t="shared" si="12"/>
        <v>0.0015337884807402797</v>
      </c>
      <c r="T43" s="231">
        <v>62.915</v>
      </c>
      <c r="U43" s="229">
        <v>127.52199999999999</v>
      </c>
      <c r="V43" s="230"/>
      <c r="W43" s="229">
        <v>0</v>
      </c>
      <c r="X43" s="213">
        <f t="shared" si="13"/>
        <v>190.43699999999998</v>
      </c>
      <c r="Y43" s="228">
        <f t="shared" si="14"/>
        <v>1.7607502743689518</v>
      </c>
    </row>
    <row r="44" spans="1:25" ht="19.5" customHeight="1">
      <c r="A44" s="234" t="s">
        <v>314</v>
      </c>
      <c r="B44" s="231">
        <v>20.816</v>
      </c>
      <c r="C44" s="229">
        <v>49.578</v>
      </c>
      <c r="D44" s="230">
        <v>0</v>
      </c>
      <c r="E44" s="229">
        <v>0</v>
      </c>
      <c r="F44" s="230">
        <f t="shared" si="8"/>
        <v>70.394</v>
      </c>
      <c r="G44" s="232">
        <f t="shared" si="9"/>
        <v>0.0014802473073236618</v>
      </c>
      <c r="H44" s="231">
        <v>7.044</v>
      </c>
      <c r="I44" s="276">
        <v>40.727</v>
      </c>
      <c r="J44" s="230"/>
      <c r="K44" s="229"/>
      <c r="L44" s="230">
        <f t="shared" si="10"/>
        <v>47.770999999999994</v>
      </c>
      <c r="M44" s="233">
        <f t="shared" si="15"/>
        <v>0.47357183228318456</v>
      </c>
      <c r="N44" s="231">
        <v>45.646</v>
      </c>
      <c r="O44" s="229">
        <v>270.85799999999995</v>
      </c>
      <c r="P44" s="230"/>
      <c r="Q44" s="229"/>
      <c r="R44" s="230">
        <f t="shared" si="11"/>
        <v>316.50399999999996</v>
      </c>
      <c r="S44" s="232">
        <f t="shared" si="12"/>
        <v>0.0009233497149936975</v>
      </c>
      <c r="T44" s="231">
        <v>41.946</v>
      </c>
      <c r="U44" s="229">
        <v>154.229</v>
      </c>
      <c r="V44" s="230"/>
      <c r="W44" s="229">
        <v>0</v>
      </c>
      <c r="X44" s="213">
        <f t="shared" si="13"/>
        <v>196.175</v>
      </c>
      <c r="Y44" s="228">
        <f t="shared" si="14"/>
        <v>0.6133758124123867</v>
      </c>
    </row>
    <row r="45" spans="1:25" ht="19.5" customHeight="1">
      <c r="A45" s="234" t="s">
        <v>321</v>
      </c>
      <c r="B45" s="231">
        <v>11.934</v>
      </c>
      <c r="C45" s="229">
        <v>31.913</v>
      </c>
      <c r="D45" s="230">
        <v>0</v>
      </c>
      <c r="E45" s="229">
        <v>0</v>
      </c>
      <c r="F45" s="230">
        <f t="shared" si="8"/>
        <v>43.847</v>
      </c>
      <c r="G45" s="232">
        <f t="shared" si="9"/>
        <v>0.0009220161332531266</v>
      </c>
      <c r="H45" s="231">
        <v>5.552</v>
      </c>
      <c r="I45" s="276">
        <v>40.173</v>
      </c>
      <c r="J45" s="230"/>
      <c r="K45" s="229"/>
      <c r="L45" s="230">
        <f t="shared" si="10"/>
        <v>45.725</v>
      </c>
      <c r="M45" s="233">
        <f t="shared" si="15"/>
        <v>-0.041071623838162985</v>
      </c>
      <c r="N45" s="231">
        <v>111.154</v>
      </c>
      <c r="O45" s="229">
        <v>270.67999999999995</v>
      </c>
      <c r="P45" s="230"/>
      <c r="Q45" s="229"/>
      <c r="R45" s="230">
        <f t="shared" si="11"/>
        <v>381.83399999999995</v>
      </c>
      <c r="S45" s="232">
        <f t="shared" si="12"/>
        <v>0.0011139395239077657</v>
      </c>
      <c r="T45" s="231">
        <v>5.552</v>
      </c>
      <c r="U45" s="229">
        <v>40.173</v>
      </c>
      <c r="V45" s="230"/>
      <c r="W45" s="229"/>
      <c r="X45" s="213">
        <f t="shared" si="13"/>
        <v>45.725</v>
      </c>
      <c r="Y45" s="228" t="str">
        <f t="shared" si="14"/>
        <v>  *  </v>
      </c>
    </row>
    <row r="46" spans="1:25" ht="19.5" customHeight="1" thickBot="1">
      <c r="A46" s="234" t="s">
        <v>275</v>
      </c>
      <c r="B46" s="231">
        <v>358.94700000000006</v>
      </c>
      <c r="C46" s="229">
        <v>11.663</v>
      </c>
      <c r="D46" s="230">
        <v>0</v>
      </c>
      <c r="E46" s="229">
        <v>0</v>
      </c>
      <c r="F46" s="457">
        <f t="shared" si="8"/>
        <v>370.61000000000007</v>
      </c>
      <c r="G46" s="232">
        <f t="shared" si="9"/>
        <v>0.00779319905911331</v>
      </c>
      <c r="H46" s="231">
        <v>320.10599999999994</v>
      </c>
      <c r="I46" s="276">
        <v>0</v>
      </c>
      <c r="J46" s="230"/>
      <c r="K46" s="229"/>
      <c r="L46" s="457">
        <f t="shared" si="10"/>
        <v>320.10599999999994</v>
      </c>
      <c r="M46" s="233">
        <f aca="true" t="shared" si="16" ref="M46:M60">IF(ISERROR(F46/L46-1),"         /0",(F46/L46-1))</f>
        <v>0.15777273778061063</v>
      </c>
      <c r="N46" s="231">
        <v>2917.782000000001</v>
      </c>
      <c r="O46" s="229">
        <v>63.159000000000006</v>
      </c>
      <c r="P46" s="230">
        <v>0</v>
      </c>
      <c r="Q46" s="229">
        <v>0.3</v>
      </c>
      <c r="R46" s="230">
        <f t="shared" si="11"/>
        <v>2981.2410000000013</v>
      </c>
      <c r="S46" s="232">
        <f t="shared" si="12"/>
        <v>0.008697293012655533</v>
      </c>
      <c r="T46" s="231">
        <v>2413.6110000000003</v>
      </c>
      <c r="U46" s="229">
        <v>0</v>
      </c>
      <c r="V46" s="230">
        <v>0.024</v>
      </c>
      <c r="W46" s="229">
        <v>0.023</v>
      </c>
      <c r="X46" s="213">
        <f t="shared" si="13"/>
        <v>2413.6580000000004</v>
      </c>
      <c r="Y46" s="228">
        <f t="shared" si="14"/>
        <v>0.23515469051539228</v>
      </c>
    </row>
    <row r="47" spans="1:25" s="220" customFormat="1" ht="19.5" customHeight="1">
      <c r="A47" s="227" t="s">
        <v>58</v>
      </c>
      <c r="B47" s="224">
        <f>SUM(B48:B55)</f>
        <v>2820.076</v>
      </c>
      <c r="C47" s="223">
        <f>SUM(C48:C55)</f>
        <v>2112.039</v>
      </c>
      <c r="D47" s="222">
        <f>SUM(D48:D55)</f>
        <v>110.639</v>
      </c>
      <c r="E47" s="223">
        <f>SUM(E48:E55)</f>
        <v>170.834</v>
      </c>
      <c r="F47" s="222">
        <f t="shared" si="8"/>
        <v>5213.588</v>
      </c>
      <c r="G47" s="225">
        <f t="shared" si="9"/>
        <v>0.10963149698120514</v>
      </c>
      <c r="H47" s="224">
        <f>SUM(H48:H55)</f>
        <v>2574.417</v>
      </c>
      <c r="I47" s="223">
        <f>SUM(I48:I55)</f>
        <v>1895.6899999999998</v>
      </c>
      <c r="J47" s="222">
        <f>SUM(J48:J55)</f>
        <v>78.593</v>
      </c>
      <c r="K47" s="223">
        <f>SUM(K48:K55)</f>
        <v>133.15</v>
      </c>
      <c r="L47" s="222">
        <f t="shared" si="10"/>
        <v>4681.849999999999</v>
      </c>
      <c r="M47" s="226">
        <f t="shared" si="16"/>
        <v>0.11357433493170443</v>
      </c>
      <c r="N47" s="224">
        <f>SUM(N48:N55)</f>
        <v>18647.166999999998</v>
      </c>
      <c r="O47" s="223">
        <f>SUM(O48:O55)</f>
        <v>13979.722999999996</v>
      </c>
      <c r="P47" s="222">
        <f>SUM(P48:P55)</f>
        <v>536.2219999999999</v>
      </c>
      <c r="Q47" s="223">
        <f>SUM(Q48:Q55)</f>
        <v>757.682</v>
      </c>
      <c r="R47" s="222">
        <f t="shared" si="11"/>
        <v>33920.793999999994</v>
      </c>
      <c r="S47" s="225">
        <f t="shared" si="12"/>
        <v>0.09895848226960771</v>
      </c>
      <c r="T47" s="224">
        <f>SUM(T48:T55)</f>
        <v>16728.342999999997</v>
      </c>
      <c r="U47" s="223">
        <f>SUM(U48:U55)</f>
        <v>11553.105000000003</v>
      </c>
      <c r="V47" s="222">
        <f>SUM(V48:V55)</f>
        <v>203.078</v>
      </c>
      <c r="W47" s="223">
        <f>SUM(W48:W55)</f>
        <v>1237.543</v>
      </c>
      <c r="X47" s="222">
        <f t="shared" si="13"/>
        <v>29722.069000000003</v>
      </c>
      <c r="Y47" s="221">
        <f t="shared" si="14"/>
        <v>0.14126624226597384</v>
      </c>
    </row>
    <row r="48" spans="1:25" s="204" customFormat="1" ht="19.5" customHeight="1">
      <c r="A48" s="219" t="s">
        <v>325</v>
      </c>
      <c r="B48" s="217">
        <v>1444.9409999999998</v>
      </c>
      <c r="C48" s="214">
        <v>1313.17</v>
      </c>
      <c r="D48" s="213">
        <v>110.439</v>
      </c>
      <c r="E48" s="214">
        <v>129.89</v>
      </c>
      <c r="F48" s="213">
        <f t="shared" si="8"/>
        <v>2998.4399999999996</v>
      </c>
      <c r="G48" s="216">
        <f t="shared" si="9"/>
        <v>0.06305129323765604</v>
      </c>
      <c r="H48" s="217">
        <v>1294.299</v>
      </c>
      <c r="I48" s="214">
        <v>935.581</v>
      </c>
      <c r="J48" s="213">
        <v>77.339</v>
      </c>
      <c r="K48" s="214">
        <v>94.873</v>
      </c>
      <c r="L48" s="213">
        <f t="shared" si="10"/>
        <v>2402.092</v>
      </c>
      <c r="M48" s="218">
        <f t="shared" si="16"/>
        <v>0.2482619316828829</v>
      </c>
      <c r="N48" s="217">
        <v>9946.932</v>
      </c>
      <c r="O48" s="214">
        <v>9026.533999999998</v>
      </c>
      <c r="P48" s="213">
        <v>532.3879999999999</v>
      </c>
      <c r="Q48" s="214">
        <v>619.138</v>
      </c>
      <c r="R48" s="213">
        <f t="shared" si="11"/>
        <v>20124.992</v>
      </c>
      <c r="S48" s="216">
        <f t="shared" si="12"/>
        <v>0.05871144006853134</v>
      </c>
      <c r="T48" s="215">
        <v>7418.056999999999</v>
      </c>
      <c r="U48" s="214">
        <v>5370.533000000001</v>
      </c>
      <c r="V48" s="213">
        <v>189.548</v>
      </c>
      <c r="W48" s="214">
        <v>1074.79</v>
      </c>
      <c r="X48" s="213">
        <f t="shared" si="13"/>
        <v>14052.928</v>
      </c>
      <c r="Y48" s="212">
        <f t="shared" si="14"/>
        <v>0.43208532769825614</v>
      </c>
    </row>
    <row r="49" spans="1:25" s="204" customFormat="1" ht="19.5" customHeight="1">
      <c r="A49" s="219" t="s">
        <v>326</v>
      </c>
      <c r="B49" s="217">
        <v>819.4929999999999</v>
      </c>
      <c r="C49" s="214">
        <v>546.315</v>
      </c>
      <c r="D49" s="213">
        <v>0</v>
      </c>
      <c r="E49" s="214">
        <v>0</v>
      </c>
      <c r="F49" s="213">
        <f t="shared" si="8"/>
        <v>1365.808</v>
      </c>
      <c r="G49" s="216">
        <f t="shared" si="9"/>
        <v>0.02872025477059289</v>
      </c>
      <c r="H49" s="217">
        <v>742.0889999999999</v>
      </c>
      <c r="I49" s="214">
        <v>596.021</v>
      </c>
      <c r="J49" s="213"/>
      <c r="K49" s="214"/>
      <c r="L49" s="213">
        <f t="shared" si="10"/>
        <v>1338.11</v>
      </c>
      <c r="M49" s="218">
        <f t="shared" si="16"/>
        <v>0.02069934459797773</v>
      </c>
      <c r="N49" s="217">
        <v>4777.580999999999</v>
      </c>
      <c r="O49" s="214">
        <v>3278.1059999999998</v>
      </c>
      <c r="P49" s="213">
        <v>0</v>
      </c>
      <c r="Q49" s="214">
        <v>0</v>
      </c>
      <c r="R49" s="213">
        <f t="shared" si="11"/>
        <v>8055.686999999999</v>
      </c>
      <c r="S49" s="216">
        <f t="shared" si="12"/>
        <v>0.023501176274323337</v>
      </c>
      <c r="T49" s="215">
        <v>5274.557999999999</v>
      </c>
      <c r="U49" s="214">
        <v>4259.444</v>
      </c>
      <c r="V49" s="213">
        <v>0</v>
      </c>
      <c r="W49" s="214">
        <v>0</v>
      </c>
      <c r="X49" s="213">
        <f t="shared" si="13"/>
        <v>9534.002</v>
      </c>
      <c r="Y49" s="212">
        <f t="shared" si="14"/>
        <v>-0.15505713130750354</v>
      </c>
    </row>
    <row r="50" spans="1:25" s="204" customFormat="1" ht="19.5" customHeight="1">
      <c r="A50" s="219" t="s">
        <v>327</v>
      </c>
      <c r="B50" s="217">
        <v>121.834</v>
      </c>
      <c r="C50" s="214">
        <v>119.562</v>
      </c>
      <c r="D50" s="213">
        <v>0</v>
      </c>
      <c r="E50" s="214">
        <v>0</v>
      </c>
      <c r="F50" s="213">
        <f>SUM(B50:E50)</f>
        <v>241.39600000000002</v>
      </c>
      <c r="G50" s="216">
        <f>F50/$F$9</f>
        <v>0.0050760828905688365</v>
      </c>
      <c r="H50" s="217">
        <v>151.388</v>
      </c>
      <c r="I50" s="214">
        <v>209.83</v>
      </c>
      <c r="J50" s="213">
        <v>0</v>
      </c>
      <c r="K50" s="214">
        <v>0</v>
      </c>
      <c r="L50" s="213">
        <f>SUM(H50:K50)</f>
        <v>361.218</v>
      </c>
      <c r="M50" s="218">
        <f t="shared" si="16"/>
        <v>-0.3317165811227569</v>
      </c>
      <c r="N50" s="217">
        <v>1070.955</v>
      </c>
      <c r="O50" s="214">
        <v>690.318</v>
      </c>
      <c r="P50" s="213">
        <v>0</v>
      </c>
      <c r="Q50" s="214">
        <v>42.331</v>
      </c>
      <c r="R50" s="213">
        <f>SUM(N50:Q50)</f>
        <v>1803.6039999999998</v>
      </c>
      <c r="S50" s="216">
        <f>R50/$R$9</f>
        <v>0.005261725726567414</v>
      </c>
      <c r="T50" s="215">
        <v>585.718</v>
      </c>
      <c r="U50" s="214">
        <v>977.941</v>
      </c>
      <c r="V50" s="213">
        <v>0</v>
      </c>
      <c r="W50" s="214">
        <v>16.459</v>
      </c>
      <c r="X50" s="213">
        <f>SUM(T50:W50)</f>
        <v>1580.1180000000002</v>
      </c>
      <c r="Y50" s="212">
        <f>IF(ISERROR(R50/X50-1),"         /0",IF(R50/X50&gt;5,"  *  ",(R50/X50-1)))</f>
        <v>0.14143627248091573</v>
      </c>
    </row>
    <row r="51" spans="1:25" s="204" customFormat="1" ht="19.5" customHeight="1">
      <c r="A51" s="219" t="s">
        <v>330</v>
      </c>
      <c r="B51" s="217">
        <v>102.011</v>
      </c>
      <c r="C51" s="214">
        <v>25.637999999999998</v>
      </c>
      <c r="D51" s="213">
        <v>0</v>
      </c>
      <c r="E51" s="214">
        <v>0</v>
      </c>
      <c r="F51" s="213">
        <f>SUM(B51:E51)</f>
        <v>127.649</v>
      </c>
      <c r="G51" s="216">
        <f>F51/$F$9</f>
        <v>0.002684207297959458</v>
      </c>
      <c r="H51" s="217">
        <v>51.591</v>
      </c>
      <c r="I51" s="214">
        <v>40.406</v>
      </c>
      <c r="J51" s="213"/>
      <c r="K51" s="214"/>
      <c r="L51" s="213">
        <f>SUM(H51:K51)</f>
        <v>91.997</v>
      </c>
      <c r="M51" s="218">
        <f>IF(ISERROR(F51/L51-1),"         /0",(F51/L51-1))</f>
        <v>0.3875343761209604</v>
      </c>
      <c r="N51" s="217">
        <v>393.115</v>
      </c>
      <c r="O51" s="214">
        <v>204.276</v>
      </c>
      <c r="P51" s="213">
        <v>0.3</v>
      </c>
      <c r="Q51" s="214">
        <v>0</v>
      </c>
      <c r="R51" s="213">
        <f>SUM(N51:Q51)</f>
        <v>597.691</v>
      </c>
      <c r="S51" s="216">
        <f>R51/$R$9</f>
        <v>0.001743667740389689</v>
      </c>
      <c r="T51" s="215">
        <v>316.67900000000003</v>
      </c>
      <c r="U51" s="214">
        <v>262.081</v>
      </c>
      <c r="V51" s="213"/>
      <c r="W51" s="214"/>
      <c r="X51" s="213">
        <f>SUM(T51:W51)</f>
        <v>578.76</v>
      </c>
      <c r="Y51" s="212">
        <f>IF(ISERROR(R51/X51-1),"         /0",IF(R51/X51&gt;5,"  *  ",(R51/X51-1)))</f>
        <v>0.03270958601147278</v>
      </c>
    </row>
    <row r="52" spans="1:25" s="204" customFormat="1" ht="19.5" customHeight="1">
      <c r="A52" s="219" t="s">
        <v>338</v>
      </c>
      <c r="B52" s="217">
        <v>65.197</v>
      </c>
      <c r="C52" s="214">
        <v>40.998</v>
      </c>
      <c r="D52" s="213">
        <v>0</v>
      </c>
      <c r="E52" s="214">
        <v>0</v>
      </c>
      <c r="F52" s="213">
        <f>SUM(B52:E52)</f>
        <v>106.195</v>
      </c>
      <c r="G52" s="216">
        <f>F52/$F$9</f>
        <v>0.002233071892508399</v>
      </c>
      <c r="H52" s="217">
        <v>89.695</v>
      </c>
      <c r="I52" s="214">
        <v>55.859</v>
      </c>
      <c r="J52" s="213">
        <v>0</v>
      </c>
      <c r="K52" s="214"/>
      <c r="L52" s="213">
        <f>SUM(H52:K52)</f>
        <v>145.554</v>
      </c>
      <c r="M52" s="218">
        <f>IF(ISERROR(F52/L52-1),"         /0",(F52/L52-1))</f>
        <v>-0.27040823337043307</v>
      </c>
      <c r="N52" s="217">
        <v>576.541</v>
      </c>
      <c r="O52" s="214">
        <v>241.132</v>
      </c>
      <c r="P52" s="213"/>
      <c r="Q52" s="214">
        <v>0</v>
      </c>
      <c r="R52" s="213">
        <f>SUM(N52:Q52)</f>
        <v>817.673</v>
      </c>
      <c r="S52" s="216">
        <f>R52/$R$9</f>
        <v>0.002385429983532725</v>
      </c>
      <c r="T52" s="215">
        <v>520.232</v>
      </c>
      <c r="U52" s="214">
        <v>234.113</v>
      </c>
      <c r="V52" s="213">
        <v>0</v>
      </c>
      <c r="W52" s="214">
        <v>0.049</v>
      </c>
      <c r="X52" s="213">
        <f>SUM(T52:W52)</f>
        <v>754.394</v>
      </c>
      <c r="Y52" s="212">
        <f>IF(ISERROR(R52/X52-1),"         /0",IF(R52/X52&gt;5,"  *  ",(R52/X52-1)))</f>
        <v>0.08388057169065499</v>
      </c>
    </row>
    <row r="53" spans="1:25" s="204" customFormat="1" ht="19.5" customHeight="1">
      <c r="A53" s="219" t="s">
        <v>335</v>
      </c>
      <c r="B53" s="217">
        <v>43.78</v>
      </c>
      <c r="C53" s="214">
        <v>0.961</v>
      </c>
      <c r="D53" s="213">
        <v>0</v>
      </c>
      <c r="E53" s="214">
        <v>0</v>
      </c>
      <c r="F53" s="213">
        <f>SUM(B53:E53)</f>
        <v>44.741</v>
      </c>
      <c r="G53" s="216">
        <f>F53/$F$9</f>
        <v>0.0009408151941496143</v>
      </c>
      <c r="H53" s="217">
        <v>33.425</v>
      </c>
      <c r="I53" s="214">
        <v>7.3</v>
      </c>
      <c r="J53" s="213"/>
      <c r="K53" s="214"/>
      <c r="L53" s="213">
        <f>SUM(H53:K53)</f>
        <v>40.724999999999994</v>
      </c>
      <c r="M53" s="218">
        <f>IF(ISERROR(F53/L53-1),"         /0",(F53/L53-1))</f>
        <v>0.09861264579496631</v>
      </c>
      <c r="N53" s="217">
        <v>273.135</v>
      </c>
      <c r="O53" s="214">
        <v>36.6</v>
      </c>
      <c r="P53" s="213"/>
      <c r="Q53" s="214"/>
      <c r="R53" s="213">
        <f>SUM(N53:Q53)</f>
        <v>309.735</v>
      </c>
      <c r="S53" s="216">
        <f>R53/$R$9</f>
        <v>0.0009036022419102852</v>
      </c>
      <c r="T53" s="215">
        <v>250.38399999999996</v>
      </c>
      <c r="U53" s="214">
        <v>75.454</v>
      </c>
      <c r="V53" s="213">
        <v>0</v>
      </c>
      <c r="W53" s="214"/>
      <c r="X53" s="213">
        <f>SUM(T53:W53)</f>
        <v>325.83799999999997</v>
      </c>
      <c r="Y53" s="212">
        <f>IF(ISERROR(R53/X53-1),"         /0",IF(R53/X53&gt;5,"  *  ",(R53/X53-1)))</f>
        <v>-0.04942026405759903</v>
      </c>
    </row>
    <row r="54" spans="1:25" s="204" customFormat="1" ht="19.5" customHeight="1">
      <c r="A54" s="219" t="s">
        <v>328</v>
      </c>
      <c r="B54" s="217">
        <v>33.868</v>
      </c>
      <c r="C54" s="214">
        <v>6.323</v>
      </c>
      <c r="D54" s="213">
        <v>0</v>
      </c>
      <c r="E54" s="214">
        <v>0</v>
      </c>
      <c r="F54" s="213">
        <f t="shared" si="8"/>
        <v>40.191</v>
      </c>
      <c r="G54" s="216">
        <f t="shared" si="9"/>
        <v>0.0008451376470813605</v>
      </c>
      <c r="H54" s="217">
        <v>81.634</v>
      </c>
      <c r="I54" s="214">
        <v>16.457</v>
      </c>
      <c r="J54" s="213">
        <v>0.12</v>
      </c>
      <c r="K54" s="214">
        <v>0</v>
      </c>
      <c r="L54" s="213">
        <f t="shared" si="10"/>
        <v>98.21100000000001</v>
      </c>
      <c r="M54" s="218">
        <f t="shared" si="16"/>
        <v>-0.5907688548125973</v>
      </c>
      <c r="N54" s="217">
        <v>490.645</v>
      </c>
      <c r="O54" s="214">
        <v>77.684</v>
      </c>
      <c r="P54" s="213">
        <v>0.18</v>
      </c>
      <c r="Q54" s="214">
        <v>0</v>
      </c>
      <c r="R54" s="213">
        <f t="shared" si="11"/>
        <v>568.5089999999999</v>
      </c>
      <c r="S54" s="216">
        <f t="shared" si="12"/>
        <v>0.001658533930444329</v>
      </c>
      <c r="T54" s="215">
        <v>649.114</v>
      </c>
      <c r="U54" s="214">
        <v>122.23399999999998</v>
      </c>
      <c r="V54" s="213">
        <v>0.12</v>
      </c>
      <c r="W54" s="214">
        <v>0</v>
      </c>
      <c r="X54" s="213">
        <f t="shared" si="13"/>
        <v>771.468</v>
      </c>
      <c r="Y54" s="212">
        <f t="shared" si="14"/>
        <v>-0.26308155360948227</v>
      </c>
    </row>
    <row r="55" spans="1:25" s="204" customFormat="1" ht="19.5" customHeight="1" thickBot="1">
      <c r="A55" s="219" t="s">
        <v>275</v>
      </c>
      <c r="B55" s="217">
        <v>188.952</v>
      </c>
      <c r="C55" s="214">
        <v>59.072</v>
      </c>
      <c r="D55" s="213">
        <v>0.2</v>
      </c>
      <c r="E55" s="214">
        <v>40.944</v>
      </c>
      <c r="F55" s="213">
        <f t="shared" si="8"/>
        <v>289.168</v>
      </c>
      <c r="G55" s="216">
        <f t="shared" si="9"/>
        <v>0.006080634050688534</v>
      </c>
      <c r="H55" s="217">
        <v>130.296</v>
      </c>
      <c r="I55" s="214">
        <v>34.236000000000004</v>
      </c>
      <c r="J55" s="213">
        <v>1.1340000000000001</v>
      </c>
      <c r="K55" s="214">
        <v>38.276999999999994</v>
      </c>
      <c r="L55" s="213">
        <f t="shared" si="10"/>
        <v>203.94299999999996</v>
      </c>
      <c r="M55" s="218">
        <f t="shared" si="16"/>
        <v>0.41788637021128494</v>
      </c>
      <c r="N55" s="217">
        <v>1118.263</v>
      </c>
      <c r="O55" s="214">
        <v>425.07300000000004</v>
      </c>
      <c r="P55" s="213">
        <v>3.354</v>
      </c>
      <c r="Q55" s="214">
        <v>96.213</v>
      </c>
      <c r="R55" s="213">
        <f t="shared" si="11"/>
        <v>1642.903</v>
      </c>
      <c r="S55" s="216">
        <f t="shared" si="12"/>
        <v>0.00479290630390861</v>
      </c>
      <c r="T55" s="215">
        <v>1713.601</v>
      </c>
      <c r="U55" s="214">
        <v>251.30499999999995</v>
      </c>
      <c r="V55" s="213">
        <v>13.409999999999995</v>
      </c>
      <c r="W55" s="214">
        <v>146.24499999999998</v>
      </c>
      <c r="X55" s="213">
        <f t="shared" si="13"/>
        <v>2124.561</v>
      </c>
      <c r="Y55" s="212">
        <f t="shared" si="14"/>
        <v>-0.22670942373506808</v>
      </c>
    </row>
    <row r="56" spans="1:25" s="220" customFormat="1" ht="19.5" customHeight="1">
      <c r="A56" s="227" t="s">
        <v>57</v>
      </c>
      <c r="B56" s="224">
        <f>SUM(B57:B59)</f>
        <v>281.083</v>
      </c>
      <c r="C56" s="223">
        <f>SUM(C57:C59)</f>
        <v>27.738</v>
      </c>
      <c r="D56" s="222">
        <f>SUM(D57:D59)</f>
        <v>15.898</v>
      </c>
      <c r="E56" s="223">
        <f>SUM(E57:E59)</f>
        <v>7.555000000000001</v>
      </c>
      <c r="F56" s="222">
        <f t="shared" si="8"/>
        <v>332.27400000000006</v>
      </c>
      <c r="G56" s="225">
        <f t="shared" si="9"/>
        <v>0.006987068411990546</v>
      </c>
      <c r="H56" s="224">
        <f>SUM(H57:H59)</f>
        <v>314.65700000000004</v>
      </c>
      <c r="I56" s="223">
        <f>SUM(I57:I59)</f>
        <v>187.15800000000002</v>
      </c>
      <c r="J56" s="222">
        <f>SUM(J57:J59)</f>
        <v>0</v>
      </c>
      <c r="K56" s="223">
        <f>SUM(K57:K59)</f>
        <v>0</v>
      </c>
      <c r="L56" s="222">
        <f t="shared" si="10"/>
        <v>501.81500000000005</v>
      </c>
      <c r="M56" s="226">
        <f t="shared" si="16"/>
        <v>-0.3378555842292478</v>
      </c>
      <c r="N56" s="224">
        <f>SUM(N57:N59)</f>
        <v>1824.4230000000002</v>
      </c>
      <c r="O56" s="223">
        <f>SUM(O57:O59)</f>
        <v>435.3</v>
      </c>
      <c r="P56" s="222">
        <f>SUM(P57:P59)</f>
        <v>87.602</v>
      </c>
      <c r="Q56" s="223">
        <f>SUM(Q57:Q59)</f>
        <v>137.82700000000003</v>
      </c>
      <c r="R56" s="222">
        <f t="shared" si="11"/>
        <v>2485.1520000000005</v>
      </c>
      <c r="S56" s="225">
        <f t="shared" si="12"/>
        <v>0.007250032830283402</v>
      </c>
      <c r="T56" s="224">
        <f>SUM(T57:T59)</f>
        <v>2976.7509999999993</v>
      </c>
      <c r="U56" s="223">
        <f>SUM(U57:U59)</f>
        <v>1235.116</v>
      </c>
      <c r="V56" s="222">
        <f>SUM(V57:V59)</f>
        <v>1.083</v>
      </c>
      <c r="W56" s="223">
        <f>SUM(W57:W59)</f>
        <v>457.239</v>
      </c>
      <c r="X56" s="222">
        <f t="shared" si="13"/>
        <v>4670.1889999999985</v>
      </c>
      <c r="Y56" s="221">
        <f t="shared" si="14"/>
        <v>-0.4678690733929609</v>
      </c>
    </row>
    <row r="57" spans="1:25" ht="19.5" customHeight="1">
      <c r="A57" s="219" t="s">
        <v>344</v>
      </c>
      <c r="B57" s="217">
        <v>172.086</v>
      </c>
      <c r="C57" s="214">
        <v>14.489</v>
      </c>
      <c r="D57" s="213">
        <v>0</v>
      </c>
      <c r="E57" s="214">
        <v>0</v>
      </c>
      <c r="F57" s="213">
        <f t="shared" si="8"/>
        <v>186.57500000000002</v>
      </c>
      <c r="G57" s="216">
        <f t="shared" si="9"/>
        <v>0.0039233051306064755</v>
      </c>
      <c r="H57" s="217">
        <v>150.506</v>
      </c>
      <c r="I57" s="214">
        <v>1.987</v>
      </c>
      <c r="J57" s="213">
        <v>0</v>
      </c>
      <c r="K57" s="214">
        <v>0</v>
      </c>
      <c r="L57" s="213">
        <f t="shared" si="10"/>
        <v>152.493</v>
      </c>
      <c r="M57" s="218">
        <f t="shared" si="16"/>
        <v>0.2234987835507205</v>
      </c>
      <c r="N57" s="217">
        <v>978.9840000000003</v>
      </c>
      <c r="O57" s="214">
        <v>69.663</v>
      </c>
      <c r="P57" s="213">
        <v>0</v>
      </c>
      <c r="Q57" s="214">
        <v>0.2</v>
      </c>
      <c r="R57" s="213">
        <f t="shared" si="11"/>
        <v>1048.8470000000002</v>
      </c>
      <c r="S57" s="216">
        <f t="shared" si="12"/>
        <v>0.0030598430936796847</v>
      </c>
      <c r="T57" s="215">
        <v>1500.6949999999997</v>
      </c>
      <c r="U57" s="214">
        <v>298.89900000000006</v>
      </c>
      <c r="V57" s="213">
        <v>0.49</v>
      </c>
      <c r="W57" s="214">
        <v>0</v>
      </c>
      <c r="X57" s="213">
        <f t="shared" si="13"/>
        <v>1800.0839999999998</v>
      </c>
      <c r="Y57" s="212">
        <f t="shared" si="14"/>
        <v>-0.4173344132829355</v>
      </c>
    </row>
    <row r="58" spans="1:25" ht="19.5" customHeight="1">
      <c r="A58" s="219" t="s">
        <v>342</v>
      </c>
      <c r="B58" s="217">
        <v>67.661</v>
      </c>
      <c r="C58" s="214">
        <v>1.98</v>
      </c>
      <c r="D58" s="213">
        <v>0</v>
      </c>
      <c r="E58" s="214">
        <v>0</v>
      </c>
      <c r="F58" s="213">
        <f t="shared" si="8"/>
        <v>69.641</v>
      </c>
      <c r="G58" s="216">
        <f t="shared" si="9"/>
        <v>0.001464413198984674</v>
      </c>
      <c r="H58" s="217">
        <v>23.668</v>
      </c>
      <c r="I58" s="214">
        <v>12.914</v>
      </c>
      <c r="J58" s="213"/>
      <c r="K58" s="214"/>
      <c r="L58" s="213">
        <f t="shared" si="10"/>
        <v>36.582</v>
      </c>
      <c r="M58" s="218">
        <f t="shared" si="16"/>
        <v>0.9036958066808813</v>
      </c>
      <c r="N58" s="217">
        <v>354.91999999999996</v>
      </c>
      <c r="O58" s="214">
        <v>9.448</v>
      </c>
      <c r="P58" s="213">
        <v>0.75</v>
      </c>
      <c r="Q58" s="214">
        <v>0</v>
      </c>
      <c r="R58" s="213">
        <f t="shared" si="11"/>
        <v>365.11799999999994</v>
      </c>
      <c r="S58" s="216">
        <f t="shared" si="12"/>
        <v>0.0010651732718672396</v>
      </c>
      <c r="T58" s="215">
        <v>799.312</v>
      </c>
      <c r="U58" s="214">
        <v>104.47400000000002</v>
      </c>
      <c r="V58" s="213">
        <v>0</v>
      </c>
      <c r="W58" s="214">
        <v>0.07</v>
      </c>
      <c r="X58" s="213">
        <f t="shared" si="13"/>
        <v>903.8560000000001</v>
      </c>
      <c r="Y58" s="212">
        <f t="shared" si="14"/>
        <v>-0.5960440601157708</v>
      </c>
    </row>
    <row r="59" spans="1:25" ht="19.5" customHeight="1" thickBot="1">
      <c r="A59" s="219" t="s">
        <v>275</v>
      </c>
      <c r="B59" s="217">
        <v>41.336</v>
      </c>
      <c r="C59" s="214">
        <v>11.268999999999998</v>
      </c>
      <c r="D59" s="213">
        <v>15.898</v>
      </c>
      <c r="E59" s="214">
        <v>7.555000000000001</v>
      </c>
      <c r="F59" s="213">
        <f t="shared" si="8"/>
        <v>76.058</v>
      </c>
      <c r="G59" s="216">
        <f t="shared" si="9"/>
        <v>0.001599350082399396</v>
      </c>
      <c r="H59" s="217">
        <v>140.483</v>
      </c>
      <c r="I59" s="214">
        <v>172.257</v>
      </c>
      <c r="J59" s="213"/>
      <c r="K59" s="214"/>
      <c r="L59" s="213">
        <f t="shared" si="10"/>
        <v>312.74</v>
      </c>
      <c r="M59" s="218">
        <f t="shared" si="16"/>
        <v>-0.7568011766962972</v>
      </c>
      <c r="N59" s="217">
        <v>490.519</v>
      </c>
      <c r="O59" s="214">
        <v>356.189</v>
      </c>
      <c r="P59" s="213">
        <v>86.852</v>
      </c>
      <c r="Q59" s="214">
        <v>137.62700000000004</v>
      </c>
      <c r="R59" s="213">
        <f t="shared" si="11"/>
        <v>1071.1870000000001</v>
      </c>
      <c r="S59" s="216">
        <f t="shared" si="12"/>
        <v>0.003125016464736477</v>
      </c>
      <c r="T59" s="215">
        <v>676.7439999999999</v>
      </c>
      <c r="U59" s="214">
        <v>831.7429999999999</v>
      </c>
      <c r="V59" s="213">
        <v>0.593</v>
      </c>
      <c r="W59" s="214">
        <v>457.169</v>
      </c>
      <c r="X59" s="213">
        <f t="shared" si="13"/>
        <v>1966.2489999999998</v>
      </c>
      <c r="Y59" s="212">
        <f t="shared" si="14"/>
        <v>-0.45521294607142826</v>
      </c>
    </row>
    <row r="60" spans="1:25" s="204" customFormat="1" ht="19.5" customHeight="1" thickBot="1">
      <c r="A60" s="211" t="s">
        <v>56</v>
      </c>
      <c r="B60" s="208">
        <v>77.83500000000001</v>
      </c>
      <c r="C60" s="207">
        <v>30.181</v>
      </c>
      <c r="D60" s="206">
        <v>0.25</v>
      </c>
      <c r="E60" s="207">
        <v>0.2</v>
      </c>
      <c r="F60" s="206">
        <f t="shared" si="8"/>
        <v>108.46600000000001</v>
      </c>
      <c r="G60" s="209">
        <f t="shared" si="9"/>
        <v>0.0022808265539132357</v>
      </c>
      <c r="H60" s="208">
        <v>102.537</v>
      </c>
      <c r="I60" s="207">
        <v>0</v>
      </c>
      <c r="J60" s="206">
        <v>0.19</v>
      </c>
      <c r="K60" s="207">
        <v>0.19</v>
      </c>
      <c r="L60" s="206">
        <f t="shared" si="10"/>
        <v>102.917</v>
      </c>
      <c r="M60" s="210">
        <f t="shared" si="16"/>
        <v>0.05391723427616446</v>
      </c>
      <c r="N60" s="208">
        <v>677.8819999999998</v>
      </c>
      <c r="O60" s="207">
        <v>30.181</v>
      </c>
      <c r="P60" s="206">
        <v>0.25</v>
      </c>
      <c r="Q60" s="207">
        <v>0.2</v>
      </c>
      <c r="R60" s="206">
        <f t="shared" si="11"/>
        <v>708.5129999999999</v>
      </c>
      <c r="S60" s="209">
        <f t="shared" si="12"/>
        <v>0.002066973171332209</v>
      </c>
      <c r="T60" s="208">
        <v>571.0820000000001</v>
      </c>
      <c r="U60" s="207">
        <v>62.33599999999999</v>
      </c>
      <c r="V60" s="206">
        <v>0.73</v>
      </c>
      <c r="W60" s="207">
        <v>65.91900000000001</v>
      </c>
      <c r="X60" s="206">
        <f t="shared" si="13"/>
        <v>700.0670000000001</v>
      </c>
      <c r="Y60" s="205">
        <f t="shared" si="14"/>
        <v>0.012064559535015729</v>
      </c>
    </row>
    <row r="61" ht="15" thickTop="1">
      <c r="A61" s="116" t="s">
        <v>43</v>
      </c>
    </row>
    <row r="62" ht="14.25">
      <c r="A62" s="116" t="s">
        <v>55</v>
      </c>
    </row>
    <row r="63" ht="14.25">
      <c r="A63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61:Y65536 M61:M65536 Y3 M3 M5 Y5 Y7:Y8 M7:M8">
    <cfRule type="cellIs" priority="4" dxfId="107" operator="lessThan" stopIfTrue="1">
      <formula>0</formula>
    </cfRule>
  </conditionalFormatting>
  <conditionalFormatting sqref="Y9:Y60 M9:M60">
    <cfRule type="cellIs" priority="5" dxfId="107" operator="lessThan" stopIfTrue="1">
      <formula>0</formula>
    </cfRule>
    <cfRule type="cellIs" priority="6" dxfId="109" operator="greaterThanOrEqual" stopIfTrue="1">
      <formula>0</formula>
    </cfRule>
  </conditionalFormatting>
  <conditionalFormatting sqref="M6 Y6">
    <cfRule type="cellIs" priority="1" dxfId="107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6:W5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51"/>
  <sheetViews>
    <sheetView showGridLines="0" zoomScale="80" zoomScaleNormal="80" zoomScalePageLayoutView="0" workbookViewId="0" topLeftCell="A1">
      <selection activeCell="Y9" sqref="Y9"/>
    </sheetView>
  </sheetViews>
  <sheetFormatPr defaultColWidth="8.00390625" defaultRowHeight="15"/>
  <cols>
    <col min="1" max="1" width="20.28125" style="123" customWidth="1"/>
    <col min="2" max="2" width="8.57421875" style="123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421875" style="123" bestFit="1" customWidth="1"/>
    <col min="7" max="7" width="11.28125" style="123" customWidth="1"/>
    <col min="8" max="8" width="9.28125" style="123" bestFit="1" customWidth="1"/>
    <col min="9" max="9" width="9.7109375" style="123" bestFit="1" customWidth="1"/>
    <col min="10" max="10" width="8.57421875" style="123" customWidth="1"/>
    <col min="11" max="11" width="9.7109375" style="123" bestFit="1" customWidth="1"/>
    <col min="12" max="12" width="9.28125" style="123" bestFit="1" customWidth="1"/>
    <col min="13" max="13" width="10.00390625" style="123" customWidth="1"/>
    <col min="14" max="14" width="9.7109375" style="123" customWidth="1"/>
    <col min="15" max="15" width="10.8515625" style="123" customWidth="1"/>
    <col min="16" max="16" width="9.57421875" style="123" customWidth="1"/>
    <col min="17" max="17" width="10.140625" style="123" customWidth="1"/>
    <col min="18" max="18" width="10.57421875" style="123" customWidth="1"/>
    <col min="19" max="19" width="11.00390625" style="123" customWidth="1"/>
    <col min="20" max="20" width="10.421875" style="123" customWidth="1"/>
    <col min="21" max="23" width="10.28125" style="123" customWidth="1"/>
    <col min="24" max="24" width="10.421875" style="123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561" t="s">
        <v>28</v>
      </c>
      <c r="Y1" s="562"/>
    </row>
    <row r="2" ht="5.25" customHeight="1" thickBot="1"/>
    <row r="3" spans="1:25" ht="24.75" customHeight="1" thickTop="1">
      <c r="A3" s="619" t="s">
        <v>72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1"/>
    </row>
    <row r="4" spans="1:25" ht="21" customHeight="1" thickBot="1">
      <c r="A4" s="630" t="s">
        <v>45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</row>
    <row r="5" spans="1:25" s="253" customFormat="1" ht="18" customHeight="1" thickBot="1" thickTop="1">
      <c r="A5" s="566" t="s">
        <v>71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3" customFormat="1" ht="26.25" customHeight="1" thickBot="1">
      <c r="A6" s="567"/>
      <c r="B6" s="625" t="s">
        <v>157</v>
      </c>
      <c r="C6" s="626"/>
      <c r="D6" s="626"/>
      <c r="E6" s="626"/>
      <c r="F6" s="626"/>
      <c r="G6" s="622" t="s">
        <v>34</v>
      </c>
      <c r="H6" s="625" t="s">
        <v>158</v>
      </c>
      <c r="I6" s="626"/>
      <c r="J6" s="626"/>
      <c r="K6" s="626"/>
      <c r="L6" s="626"/>
      <c r="M6" s="633" t="s">
        <v>33</v>
      </c>
      <c r="N6" s="625" t="s">
        <v>159</v>
      </c>
      <c r="O6" s="626"/>
      <c r="P6" s="626"/>
      <c r="Q6" s="626"/>
      <c r="R6" s="626"/>
      <c r="S6" s="622" t="s">
        <v>34</v>
      </c>
      <c r="T6" s="625" t="s">
        <v>160</v>
      </c>
      <c r="U6" s="626"/>
      <c r="V6" s="626"/>
      <c r="W6" s="626"/>
      <c r="X6" s="626"/>
      <c r="Y6" s="627" t="s">
        <v>33</v>
      </c>
    </row>
    <row r="7" spans="1:25" s="163" customFormat="1" ht="26.25" customHeight="1">
      <c r="A7" s="568"/>
      <c r="B7" s="560" t="s">
        <v>22</v>
      </c>
      <c r="C7" s="556"/>
      <c r="D7" s="555" t="s">
        <v>21</v>
      </c>
      <c r="E7" s="556"/>
      <c r="F7" s="645" t="s">
        <v>17</v>
      </c>
      <c r="G7" s="623"/>
      <c r="H7" s="560" t="s">
        <v>22</v>
      </c>
      <c r="I7" s="556"/>
      <c r="J7" s="555" t="s">
        <v>21</v>
      </c>
      <c r="K7" s="556"/>
      <c r="L7" s="645" t="s">
        <v>17</v>
      </c>
      <c r="M7" s="634"/>
      <c r="N7" s="560" t="s">
        <v>22</v>
      </c>
      <c r="O7" s="556"/>
      <c r="P7" s="555" t="s">
        <v>21</v>
      </c>
      <c r="Q7" s="556"/>
      <c r="R7" s="645" t="s">
        <v>17</v>
      </c>
      <c r="S7" s="623"/>
      <c r="T7" s="560" t="s">
        <v>22</v>
      </c>
      <c r="U7" s="556"/>
      <c r="V7" s="555" t="s">
        <v>21</v>
      </c>
      <c r="W7" s="556"/>
      <c r="X7" s="645" t="s">
        <v>17</v>
      </c>
      <c r="Y7" s="628"/>
    </row>
    <row r="8" spans="1:25" s="249" customFormat="1" ht="15.75" customHeight="1" thickBot="1">
      <c r="A8" s="569"/>
      <c r="B8" s="252" t="s">
        <v>31</v>
      </c>
      <c r="C8" s="250" t="s">
        <v>30</v>
      </c>
      <c r="D8" s="251" t="s">
        <v>31</v>
      </c>
      <c r="E8" s="250" t="s">
        <v>30</v>
      </c>
      <c r="F8" s="618"/>
      <c r="G8" s="624"/>
      <c r="H8" s="252" t="s">
        <v>31</v>
      </c>
      <c r="I8" s="250" t="s">
        <v>30</v>
      </c>
      <c r="J8" s="251" t="s">
        <v>31</v>
      </c>
      <c r="K8" s="250" t="s">
        <v>30</v>
      </c>
      <c r="L8" s="618"/>
      <c r="M8" s="635"/>
      <c r="N8" s="252" t="s">
        <v>31</v>
      </c>
      <c r="O8" s="250" t="s">
        <v>30</v>
      </c>
      <c r="P8" s="251" t="s">
        <v>31</v>
      </c>
      <c r="Q8" s="250" t="s">
        <v>30</v>
      </c>
      <c r="R8" s="618"/>
      <c r="S8" s="624"/>
      <c r="T8" s="252" t="s">
        <v>31</v>
      </c>
      <c r="U8" s="250" t="s">
        <v>30</v>
      </c>
      <c r="V8" s="251" t="s">
        <v>31</v>
      </c>
      <c r="W8" s="250" t="s">
        <v>30</v>
      </c>
      <c r="X8" s="618"/>
      <c r="Y8" s="629"/>
    </row>
    <row r="9" spans="1:25" s="152" customFormat="1" ht="18" customHeight="1" thickBot="1" thickTop="1">
      <c r="A9" s="311" t="s">
        <v>24</v>
      </c>
      <c r="B9" s="303">
        <f>B10+B14+B25+B34+B44+B48</f>
        <v>26989.008000000005</v>
      </c>
      <c r="C9" s="302">
        <f>C10+C14+C25+C34+C44+C48</f>
        <v>16475.081000000002</v>
      </c>
      <c r="D9" s="301">
        <f>D10+D14+D25+D34+D44+D48</f>
        <v>2718.368</v>
      </c>
      <c r="E9" s="302">
        <f>E10+E14+E25+E34+E44+E48</f>
        <v>1373.1100000000001</v>
      </c>
      <c r="F9" s="301">
        <f>SUM(B9:E9)</f>
        <v>47555.56700000001</v>
      </c>
      <c r="G9" s="304">
        <f>F9/$F$9</f>
        <v>1</v>
      </c>
      <c r="H9" s="303">
        <f>H10+H14+H25+H34+H44+H48</f>
        <v>26669.356</v>
      </c>
      <c r="I9" s="302">
        <f>I10+I14+I25+I34+I44+I48</f>
        <v>16662.764999999996</v>
      </c>
      <c r="J9" s="301">
        <f>J10+J14+J25+J34+J44+J48</f>
        <v>2481.192</v>
      </c>
      <c r="K9" s="302">
        <f>K10+K14+K25+K34+K44+K48</f>
        <v>1233.7810000000002</v>
      </c>
      <c r="L9" s="301">
        <f>SUM(H9:K9)</f>
        <v>47047.094000000005</v>
      </c>
      <c r="M9" s="427">
        <f>IF(ISERROR(F9/L9-1),"         /0",(F9/L9-1))</f>
        <v>0.010807745107487499</v>
      </c>
      <c r="N9" s="303">
        <f>N10+N14+N25+N34+N44+N48</f>
        <v>194732.41700000004</v>
      </c>
      <c r="O9" s="302">
        <f>O10+O14+O25+O34+O44+O48</f>
        <v>107672.37800000004</v>
      </c>
      <c r="P9" s="301">
        <f>P10+P14+P25+P34+P44+P48</f>
        <v>29583.096</v>
      </c>
      <c r="Q9" s="302">
        <f>Q10+Q14+Q25+Q34+Q44+Q48</f>
        <v>10790.143</v>
      </c>
      <c r="R9" s="301">
        <f>SUM(N9:Q9)</f>
        <v>342778.0340000001</v>
      </c>
      <c r="S9" s="304">
        <f>R9/$R$9</f>
        <v>1</v>
      </c>
      <c r="T9" s="303">
        <f>T10+T14+T25+T34+T44+T48</f>
        <v>188760.76299999995</v>
      </c>
      <c r="U9" s="302">
        <f>U10+U14+U25+U34+U44+U48</f>
        <v>102769.22499999999</v>
      </c>
      <c r="V9" s="301">
        <f>V10+V14+V25+V34+V44+V48</f>
        <v>25391.995000000003</v>
      </c>
      <c r="W9" s="302">
        <f>W10+W14+W25+W34+W44+W48</f>
        <v>12329.016999999998</v>
      </c>
      <c r="X9" s="301">
        <f>SUM(T9:W9)</f>
        <v>329250.99999999994</v>
      </c>
      <c r="Y9" s="300">
        <f aca="true" t="shared" si="0" ref="Y9:Y48">IF(ISERROR(R9/X9-1),"         /0",IF(R9/X9-1&gt;5,"*",(R9/X9-1)))</f>
        <v>0.04108426094377893</v>
      </c>
    </row>
    <row r="10" spans="1:25" s="266" customFormat="1" ht="19.5" customHeight="1" thickTop="1">
      <c r="A10" s="275" t="s">
        <v>61</v>
      </c>
      <c r="B10" s="272">
        <f>SUM(B11:B13)</f>
        <v>18087.208000000006</v>
      </c>
      <c r="C10" s="271">
        <f>SUM(C11:C13)</f>
        <v>7423.359000000001</v>
      </c>
      <c r="D10" s="270">
        <f>SUM(D11:D13)</f>
        <v>2446.544</v>
      </c>
      <c r="E10" s="269">
        <f>SUM(E11:E13)</f>
        <v>653.559</v>
      </c>
      <c r="F10" s="270">
        <f aca="true" t="shared" si="1" ref="F10:F48">SUM(B10:E10)</f>
        <v>28610.670000000006</v>
      </c>
      <c r="G10" s="273">
        <f aca="true" t="shared" si="2" ref="G10:G48">F10/$F$9</f>
        <v>0.6016260935339074</v>
      </c>
      <c r="H10" s="272">
        <f>SUM(H11:H13)</f>
        <v>17084.958</v>
      </c>
      <c r="I10" s="271">
        <f>SUM(I11:I13)</f>
        <v>8412.940999999999</v>
      </c>
      <c r="J10" s="270">
        <f>SUM(J11:J13)</f>
        <v>2275.51</v>
      </c>
      <c r="K10" s="269">
        <f>SUM(K11:K13)</f>
        <v>527.957</v>
      </c>
      <c r="L10" s="270">
        <f aca="true" t="shared" si="3" ref="L10:L48">SUM(H10:K10)</f>
        <v>28301.365999999998</v>
      </c>
      <c r="M10" s="274">
        <f>IF(ISERROR(F10/L10-1),"         /0",(F10/L10-1))</f>
        <v>0.010928942440446399</v>
      </c>
      <c r="N10" s="272">
        <f>SUM(N11:N13)</f>
        <v>130091.22500000003</v>
      </c>
      <c r="O10" s="271">
        <f>SUM(O11:O13)</f>
        <v>50136.21100000004</v>
      </c>
      <c r="P10" s="270">
        <f>SUM(P11:P13)</f>
        <v>27427.745</v>
      </c>
      <c r="Q10" s="269">
        <f>SUM(Q11:Q13)</f>
        <v>7556.628999999999</v>
      </c>
      <c r="R10" s="270">
        <f aca="true" t="shared" si="4" ref="R10:R48">SUM(N10:Q10)</f>
        <v>215211.81000000006</v>
      </c>
      <c r="S10" s="273">
        <f aca="true" t="shared" si="5" ref="S10:S48">R10/$R$9</f>
        <v>0.6278459780185331</v>
      </c>
      <c r="T10" s="272">
        <f>SUM(T11:T13)</f>
        <v>128549.35999999997</v>
      </c>
      <c r="U10" s="271">
        <f>SUM(U11:U13)</f>
        <v>53938.966</v>
      </c>
      <c r="V10" s="270">
        <f>SUM(V11:V13)</f>
        <v>24359.583000000002</v>
      </c>
      <c r="W10" s="269">
        <f>SUM(W11:W13)</f>
        <v>7781.889999999999</v>
      </c>
      <c r="X10" s="270">
        <f aca="true" t="shared" si="6" ref="X10:X45">SUM(T10:W10)</f>
        <v>214629.799</v>
      </c>
      <c r="Y10" s="267">
        <f t="shared" si="0"/>
        <v>0.0027116970835912024</v>
      </c>
    </row>
    <row r="11" spans="1:25" ht="19.5" customHeight="1">
      <c r="A11" s="219" t="s">
        <v>348</v>
      </c>
      <c r="B11" s="217">
        <v>17835.003000000004</v>
      </c>
      <c r="C11" s="214">
        <v>7331.0790000000015</v>
      </c>
      <c r="D11" s="213">
        <v>2446.544</v>
      </c>
      <c r="E11" s="264">
        <v>653.559</v>
      </c>
      <c r="F11" s="213">
        <f t="shared" si="1"/>
        <v>28266.185000000005</v>
      </c>
      <c r="G11" s="216">
        <f t="shared" si="2"/>
        <v>0.5943822518192244</v>
      </c>
      <c r="H11" s="217">
        <v>16751.225</v>
      </c>
      <c r="I11" s="214">
        <v>8323.574999999999</v>
      </c>
      <c r="J11" s="213">
        <v>2275.51</v>
      </c>
      <c r="K11" s="264">
        <v>527.957</v>
      </c>
      <c r="L11" s="213">
        <f t="shared" si="3"/>
        <v>27878.266999999996</v>
      </c>
      <c r="M11" s="218">
        <f>IF(ISERROR(F11/L11-1),"         /0",IF(F11/L11-1&gt;5,"*",(F11/L11-1)))</f>
        <v>0.013914709978206652</v>
      </c>
      <c r="N11" s="217">
        <v>128120.98900000003</v>
      </c>
      <c r="O11" s="214">
        <v>49480.81300000004</v>
      </c>
      <c r="P11" s="213">
        <v>27427.745</v>
      </c>
      <c r="Q11" s="264">
        <v>7556.628999999999</v>
      </c>
      <c r="R11" s="213">
        <f t="shared" si="4"/>
        <v>212586.17600000006</v>
      </c>
      <c r="S11" s="216">
        <f t="shared" si="5"/>
        <v>0.6201861114589391</v>
      </c>
      <c r="T11" s="217">
        <v>125647.25099999997</v>
      </c>
      <c r="U11" s="214">
        <v>53126.432</v>
      </c>
      <c r="V11" s="213">
        <v>24359.583000000002</v>
      </c>
      <c r="W11" s="264">
        <v>7781.889999999999</v>
      </c>
      <c r="X11" s="213">
        <f t="shared" si="6"/>
        <v>210915.15599999996</v>
      </c>
      <c r="Y11" s="212">
        <f t="shared" si="0"/>
        <v>0.007922711822568651</v>
      </c>
    </row>
    <row r="12" spans="1:25" ht="19.5" customHeight="1">
      <c r="A12" s="219" t="s">
        <v>349</v>
      </c>
      <c r="B12" s="217">
        <v>152.876</v>
      </c>
      <c r="C12" s="214">
        <v>91.465</v>
      </c>
      <c r="D12" s="213">
        <v>0</v>
      </c>
      <c r="E12" s="264">
        <v>0</v>
      </c>
      <c r="F12" s="213">
        <f t="shared" si="1"/>
        <v>244.341</v>
      </c>
      <c r="G12" s="216">
        <f t="shared" si="2"/>
        <v>0.005138010445759168</v>
      </c>
      <c r="H12" s="217">
        <v>110.437</v>
      </c>
      <c r="I12" s="214">
        <v>88.324</v>
      </c>
      <c r="J12" s="213"/>
      <c r="K12" s="264"/>
      <c r="L12" s="213">
        <f t="shared" si="3"/>
        <v>198.761</v>
      </c>
      <c r="M12" s="218">
        <f>IF(ISERROR(F12/L12-1),"         /0",IF(F12/L12-1&gt;5,"*",(F12/L12-1)))</f>
        <v>0.22932064137330777</v>
      </c>
      <c r="N12" s="217">
        <v>973.3979999999998</v>
      </c>
      <c r="O12" s="214">
        <v>652.334</v>
      </c>
      <c r="P12" s="213"/>
      <c r="Q12" s="264"/>
      <c r="R12" s="213">
        <f t="shared" si="4"/>
        <v>1625.7319999999997</v>
      </c>
      <c r="S12" s="216">
        <f t="shared" si="5"/>
        <v>0.004742812662260614</v>
      </c>
      <c r="T12" s="217">
        <v>1109.9389999999999</v>
      </c>
      <c r="U12" s="214">
        <v>806.949</v>
      </c>
      <c r="V12" s="213"/>
      <c r="W12" s="264"/>
      <c r="X12" s="213">
        <f t="shared" si="6"/>
        <v>1916.888</v>
      </c>
      <c r="Y12" s="212">
        <f t="shared" si="0"/>
        <v>-0.15188993827495412</v>
      </c>
    </row>
    <row r="13" spans="1:25" ht="19.5" customHeight="1" thickBot="1">
      <c r="A13" s="241" t="s">
        <v>350</v>
      </c>
      <c r="B13" s="239">
        <v>99.329</v>
      </c>
      <c r="C13" s="238">
        <v>0.815</v>
      </c>
      <c r="D13" s="237">
        <v>0</v>
      </c>
      <c r="E13" s="280">
        <v>0</v>
      </c>
      <c r="F13" s="237">
        <f t="shared" si="1"/>
        <v>100.14399999999999</v>
      </c>
      <c r="G13" s="240">
        <f t="shared" si="2"/>
        <v>0.002105831268923783</v>
      </c>
      <c r="H13" s="239">
        <v>223.296</v>
      </c>
      <c r="I13" s="238">
        <v>1.042</v>
      </c>
      <c r="J13" s="237"/>
      <c r="K13" s="280"/>
      <c r="L13" s="237">
        <f t="shared" si="3"/>
        <v>224.338</v>
      </c>
      <c r="M13" s="218">
        <f>IF(ISERROR(F13/L13-1),"         /0",IF(F13/L13-1&gt;5,"*",(F13/L13-1)))</f>
        <v>-0.5536021538927869</v>
      </c>
      <c r="N13" s="239">
        <v>996.8380000000001</v>
      </c>
      <c r="O13" s="238">
        <v>3.064</v>
      </c>
      <c r="P13" s="237"/>
      <c r="Q13" s="280"/>
      <c r="R13" s="237">
        <f t="shared" si="4"/>
        <v>999.902</v>
      </c>
      <c r="S13" s="240">
        <f t="shared" si="5"/>
        <v>0.0029170538973334556</v>
      </c>
      <c r="T13" s="239">
        <v>1792.17</v>
      </c>
      <c r="U13" s="238">
        <v>5.584999999999999</v>
      </c>
      <c r="V13" s="237">
        <v>0</v>
      </c>
      <c r="W13" s="280">
        <v>0</v>
      </c>
      <c r="X13" s="237">
        <f t="shared" si="6"/>
        <v>1797.755</v>
      </c>
      <c r="Y13" s="236">
        <f t="shared" si="0"/>
        <v>-0.4438051903624243</v>
      </c>
    </row>
    <row r="14" spans="1:25" s="266" customFormat="1" ht="19.5" customHeight="1">
      <c r="A14" s="275" t="s">
        <v>60</v>
      </c>
      <c r="B14" s="272">
        <f>SUM(B15:B24)</f>
        <v>3862.897</v>
      </c>
      <c r="C14" s="271">
        <f>SUM(C15:C24)</f>
        <v>4889.895</v>
      </c>
      <c r="D14" s="270">
        <f>SUM(D15:D24)</f>
        <v>145.03699999999998</v>
      </c>
      <c r="E14" s="269">
        <f>SUM(E15:E24)</f>
        <v>540.962</v>
      </c>
      <c r="F14" s="270">
        <f t="shared" si="1"/>
        <v>9438.791000000001</v>
      </c>
      <c r="G14" s="273">
        <f t="shared" si="2"/>
        <v>0.19847920223514523</v>
      </c>
      <c r="H14" s="272">
        <f>SUM(H15:H24)</f>
        <v>3914.621</v>
      </c>
      <c r="I14" s="271">
        <f>SUM(I15:I24)</f>
        <v>4028.082999999999</v>
      </c>
      <c r="J14" s="270">
        <f>SUM(J15:J24)</f>
        <v>126.89900000000002</v>
      </c>
      <c r="K14" s="269">
        <f>SUM(K15:K24)</f>
        <v>572.484</v>
      </c>
      <c r="L14" s="270">
        <f t="shared" si="3"/>
        <v>8642.087</v>
      </c>
      <c r="M14" s="274">
        <f>IF(ISERROR(F14/L14-1),"         /0",(F14/L14-1))</f>
        <v>0.09218884281077022</v>
      </c>
      <c r="N14" s="272">
        <f>SUM(N15:N24)</f>
        <v>26729.344</v>
      </c>
      <c r="O14" s="271">
        <f>SUM(O15:O24)</f>
        <v>31210.255</v>
      </c>
      <c r="P14" s="270">
        <f>SUM(P15:P24)</f>
        <v>920.502</v>
      </c>
      <c r="Q14" s="269">
        <f>SUM(Q15:Q24)</f>
        <v>2331.6259999999997</v>
      </c>
      <c r="R14" s="270">
        <f t="shared" si="4"/>
        <v>61191.727</v>
      </c>
      <c r="S14" s="273">
        <f t="shared" si="5"/>
        <v>0.1785170604018342</v>
      </c>
      <c r="T14" s="272">
        <f>SUM(T15:T24)</f>
        <v>24292.841999999997</v>
      </c>
      <c r="U14" s="271">
        <f>SUM(U15:U24)</f>
        <v>26331.308000000005</v>
      </c>
      <c r="V14" s="270">
        <f>SUM(V15:V24)</f>
        <v>642.6680000000001</v>
      </c>
      <c r="W14" s="269">
        <f>SUM(W15:W24)</f>
        <v>2778.373</v>
      </c>
      <c r="X14" s="270">
        <f t="shared" si="6"/>
        <v>54045.191</v>
      </c>
      <c r="Y14" s="267">
        <f t="shared" si="0"/>
        <v>0.13223259771623352</v>
      </c>
    </row>
    <row r="15" spans="1:25" ht="19.5" customHeight="1">
      <c r="A15" s="234" t="s">
        <v>351</v>
      </c>
      <c r="B15" s="231">
        <v>697.5629999999999</v>
      </c>
      <c r="C15" s="229">
        <v>1232.822</v>
      </c>
      <c r="D15" s="230">
        <v>65.618</v>
      </c>
      <c r="E15" s="276">
        <v>0</v>
      </c>
      <c r="F15" s="213">
        <f t="shared" si="1"/>
        <v>1996.0029999999997</v>
      </c>
      <c r="G15" s="216">
        <f t="shared" si="2"/>
        <v>0.041972015600192494</v>
      </c>
      <c r="H15" s="217">
        <v>1118.899</v>
      </c>
      <c r="I15" s="229">
        <v>864.35</v>
      </c>
      <c r="J15" s="230">
        <v>101.77900000000001</v>
      </c>
      <c r="K15" s="229">
        <v>23.346</v>
      </c>
      <c r="L15" s="213">
        <f t="shared" si="3"/>
        <v>2108.374</v>
      </c>
      <c r="M15" s="218">
        <f aca="true" t="shared" si="7" ref="M15:M24">IF(ISERROR(F15/L15-1),"         /0",IF(F15/L15-1&gt;5,"*",(F15/L15-1)))</f>
        <v>-0.053297469993464186</v>
      </c>
      <c r="N15" s="231">
        <v>5970.306</v>
      </c>
      <c r="O15" s="229">
        <v>8814.436000000002</v>
      </c>
      <c r="P15" s="230">
        <v>353.799</v>
      </c>
      <c r="Q15" s="229">
        <v>34.349999999999994</v>
      </c>
      <c r="R15" s="230">
        <f t="shared" si="4"/>
        <v>15172.891000000001</v>
      </c>
      <c r="S15" s="232">
        <f t="shared" si="5"/>
        <v>0.04426447874428265</v>
      </c>
      <c r="T15" s="235">
        <v>6520.176000000001</v>
      </c>
      <c r="U15" s="229">
        <v>6408.824</v>
      </c>
      <c r="V15" s="230">
        <v>291.26</v>
      </c>
      <c r="W15" s="276">
        <v>164.77200000000002</v>
      </c>
      <c r="X15" s="230">
        <f t="shared" si="6"/>
        <v>13385.032000000001</v>
      </c>
      <c r="Y15" s="228">
        <f t="shared" si="0"/>
        <v>0.1335715148084815</v>
      </c>
    </row>
    <row r="16" spans="1:25" ht="19.5" customHeight="1">
      <c r="A16" s="234" t="s">
        <v>353</v>
      </c>
      <c r="B16" s="231">
        <v>623.96</v>
      </c>
      <c r="C16" s="229">
        <v>1191.815</v>
      </c>
      <c r="D16" s="230">
        <v>0</v>
      </c>
      <c r="E16" s="276">
        <v>49.361000000000004</v>
      </c>
      <c r="F16" s="230">
        <f t="shared" si="1"/>
        <v>1865.1360000000002</v>
      </c>
      <c r="G16" s="232">
        <f t="shared" si="2"/>
        <v>0.03922014009421862</v>
      </c>
      <c r="H16" s="231">
        <v>290.39500000000004</v>
      </c>
      <c r="I16" s="229">
        <v>903.2429999999999</v>
      </c>
      <c r="J16" s="230">
        <v>0</v>
      </c>
      <c r="K16" s="229">
        <v>8.146</v>
      </c>
      <c r="L16" s="230">
        <f t="shared" si="3"/>
        <v>1201.7839999999999</v>
      </c>
      <c r="M16" s="218">
        <f t="shared" si="7"/>
        <v>0.5519727338689817</v>
      </c>
      <c r="N16" s="231">
        <v>2901.517</v>
      </c>
      <c r="O16" s="229">
        <v>6907.562999999999</v>
      </c>
      <c r="P16" s="230">
        <v>225.199</v>
      </c>
      <c r="Q16" s="229">
        <v>404.4380000000001</v>
      </c>
      <c r="R16" s="230">
        <f t="shared" si="4"/>
        <v>10438.716999999999</v>
      </c>
      <c r="S16" s="232">
        <f t="shared" si="5"/>
        <v>0.030453284529894924</v>
      </c>
      <c r="T16" s="235">
        <v>2394.1339999999996</v>
      </c>
      <c r="U16" s="229">
        <v>6585.664000000002</v>
      </c>
      <c r="V16" s="230">
        <v>122.275</v>
      </c>
      <c r="W16" s="229">
        <v>193.10500000000002</v>
      </c>
      <c r="X16" s="230">
        <f t="shared" si="6"/>
        <v>9295.178</v>
      </c>
      <c r="Y16" s="228">
        <f t="shared" si="0"/>
        <v>0.12302497058152073</v>
      </c>
    </row>
    <row r="17" spans="1:25" ht="19.5" customHeight="1">
      <c r="A17" s="234" t="s">
        <v>352</v>
      </c>
      <c r="B17" s="231">
        <v>910.071</v>
      </c>
      <c r="C17" s="229">
        <v>855.6080000000001</v>
      </c>
      <c r="D17" s="230">
        <v>70.939</v>
      </c>
      <c r="E17" s="276">
        <v>4.346</v>
      </c>
      <c r="F17" s="230">
        <f>SUM(B17:E17)</f>
        <v>1840.9640000000002</v>
      </c>
      <c r="G17" s="232">
        <f>F17/$F$9</f>
        <v>0.03871185049691448</v>
      </c>
      <c r="H17" s="231">
        <v>849.806</v>
      </c>
      <c r="I17" s="229">
        <v>801.2030000000001</v>
      </c>
      <c r="J17" s="230">
        <v>0.12</v>
      </c>
      <c r="K17" s="229">
        <v>0.12</v>
      </c>
      <c r="L17" s="230">
        <f>SUM(H17:K17)</f>
        <v>1651.2489999999998</v>
      </c>
      <c r="M17" s="218">
        <f t="shared" si="7"/>
        <v>0.11489181825394024</v>
      </c>
      <c r="N17" s="231">
        <v>6028.158000000001</v>
      </c>
      <c r="O17" s="229">
        <v>3950.107000000001</v>
      </c>
      <c r="P17" s="230">
        <v>166.793</v>
      </c>
      <c r="Q17" s="229">
        <v>54.57600000000001</v>
      </c>
      <c r="R17" s="230">
        <f>SUM(N17:Q17)</f>
        <v>10199.634000000002</v>
      </c>
      <c r="S17" s="232">
        <f>R17/$R$9</f>
        <v>0.029755798179296397</v>
      </c>
      <c r="T17" s="235">
        <v>5891.415999999997</v>
      </c>
      <c r="U17" s="229">
        <v>4201.273999999999</v>
      </c>
      <c r="V17" s="230">
        <v>0.47</v>
      </c>
      <c r="W17" s="229">
        <v>150.327</v>
      </c>
      <c r="X17" s="230">
        <f>SUM(T17:W17)</f>
        <v>10243.486999999996</v>
      </c>
      <c r="Y17" s="228">
        <f t="shared" si="0"/>
        <v>-0.004281061712675949</v>
      </c>
    </row>
    <row r="18" spans="1:25" ht="19.5" customHeight="1">
      <c r="A18" s="234" t="s">
        <v>354</v>
      </c>
      <c r="B18" s="231">
        <v>647.1579999999999</v>
      </c>
      <c r="C18" s="229">
        <v>1087.9070000000002</v>
      </c>
      <c r="D18" s="230">
        <v>8.48</v>
      </c>
      <c r="E18" s="276">
        <v>29.971</v>
      </c>
      <c r="F18" s="230">
        <f t="shared" si="1"/>
        <v>1773.516</v>
      </c>
      <c r="G18" s="232">
        <f t="shared" si="2"/>
        <v>0.03729355177281347</v>
      </c>
      <c r="H18" s="231">
        <v>168.499</v>
      </c>
      <c r="I18" s="229">
        <v>472.943</v>
      </c>
      <c r="J18" s="230"/>
      <c r="K18" s="229">
        <v>4.545</v>
      </c>
      <c r="L18" s="230">
        <f t="shared" si="3"/>
        <v>645.987</v>
      </c>
      <c r="M18" s="218">
        <f t="shared" si="7"/>
        <v>1.7454360536667148</v>
      </c>
      <c r="N18" s="231">
        <v>4084.329</v>
      </c>
      <c r="O18" s="229">
        <v>7739.113000000001</v>
      </c>
      <c r="P18" s="230">
        <v>17.002000000000002</v>
      </c>
      <c r="Q18" s="229">
        <v>34.295</v>
      </c>
      <c r="R18" s="230">
        <f t="shared" si="4"/>
        <v>11874.739000000001</v>
      </c>
      <c r="S18" s="232">
        <f t="shared" si="5"/>
        <v>0.0346426486593362</v>
      </c>
      <c r="T18" s="235">
        <v>1290.4679999999998</v>
      </c>
      <c r="U18" s="229">
        <v>3060.4390000000003</v>
      </c>
      <c r="V18" s="230">
        <v>0</v>
      </c>
      <c r="W18" s="229">
        <v>4.8149999999999995</v>
      </c>
      <c r="X18" s="230">
        <f t="shared" si="6"/>
        <v>4355.722</v>
      </c>
      <c r="Y18" s="228">
        <f t="shared" si="0"/>
        <v>1.7262389564806941</v>
      </c>
    </row>
    <row r="19" spans="1:25" ht="19.5" customHeight="1">
      <c r="A19" s="234" t="s">
        <v>356</v>
      </c>
      <c r="B19" s="231">
        <v>331.765</v>
      </c>
      <c r="C19" s="229">
        <v>242.8</v>
      </c>
      <c r="D19" s="230">
        <v>0</v>
      </c>
      <c r="E19" s="276">
        <v>445.29499999999996</v>
      </c>
      <c r="F19" s="230">
        <f t="shared" si="1"/>
        <v>1019.86</v>
      </c>
      <c r="G19" s="232">
        <f t="shared" si="2"/>
        <v>0.021445649044621838</v>
      </c>
      <c r="H19" s="231">
        <v>623.889</v>
      </c>
      <c r="I19" s="229">
        <v>435.019</v>
      </c>
      <c r="J19" s="230">
        <v>25</v>
      </c>
      <c r="K19" s="229">
        <v>536.327</v>
      </c>
      <c r="L19" s="230">
        <f t="shared" si="3"/>
        <v>1620.235</v>
      </c>
      <c r="M19" s="218">
        <f t="shared" si="7"/>
        <v>-0.3705480995040842</v>
      </c>
      <c r="N19" s="231">
        <v>3263.355</v>
      </c>
      <c r="O19" s="229">
        <v>1356.8139999999999</v>
      </c>
      <c r="P19" s="230">
        <v>157.709</v>
      </c>
      <c r="Q19" s="229">
        <v>1688.349</v>
      </c>
      <c r="R19" s="230">
        <f t="shared" si="4"/>
        <v>6466.227</v>
      </c>
      <c r="S19" s="232">
        <f t="shared" si="5"/>
        <v>0.018864181361166212</v>
      </c>
      <c r="T19" s="235">
        <v>3433.4400000000005</v>
      </c>
      <c r="U19" s="229">
        <v>2645.4030000000002</v>
      </c>
      <c r="V19" s="230">
        <v>228.223</v>
      </c>
      <c r="W19" s="229">
        <v>2209.551</v>
      </c>
      <c r="X19" s="230">
        <f t="shared" si="6"/>
        <v>8516.617</v>
      </c>
      <c r="Y19" s="228">
        <f t="shared" si="0"/>
        <v>-0.24075169753436143</v>
      </c>
    </row>
    <row r="20" spans="1:25" ht="19.5" customHeight="1">
      <c r="A20" s="234" t="s">
        <v>359</v>
      </c>
      <c r="B20" s="231">
        <v>494.607</v>
      </c>
      <c r="C20" s="229">
        <v>0</v>
      </c>
      <c r="D20" s="230">
        <v>0</v>
      </c>
      <c r="E20" s="276">
        <v>11.988999999999999</v>
      </c>
      <c r="F20" s="230">
        <f>SUM(B20:E20)</f>
        <v>506.596</v>
      </c>
      <c r="G20" s="232">
        <f>F20/$F$9</f>
        <v>0.01065271706254706</v>
      </c>
      <c r="H20" s="231">
        <v>656.063</v>
      </c>
      <c r="I20" s="229">
        <v>4.506</v>
      </c>
      <c r="J20" s="230"/>
      <c r="K20" s="229"/>
      <c r="L20" s="230">
        <f>SUM(H20:K20)</f>
        <v>660.569</v>
      </c>
      <c r="M20" s="218">
        <f t="shared" si="7"/>
        <v>-0.2330914711407892</v>
      </c>
      <c r="N20" s="231">
        <v>3133.4139999999998</v>
      </c>
      <c r="O20" s="229">
        <v>5.1739999999999995</v>
      </c>
      <c r="P20" s="230"/>
      <c r="Q20" s="229">
        <v>53.687</v>
      </c>
      <c r="R20" s="230">
        <f>SUM(N20:Q20)</f>
        <v>3192.2749999999996</v>
      </c>
      <c r="S20" s="232">
        <f>R20/$R$9</f>
        <v>0.009312950899298287</v>
      </c>
      <c r="T20" s="235">
        <v>3468.589</v>
      </c>
      <c r="U20" s="229">
        <v>30.700000000000003</v>
      </c>
      <c r="V20" s="230">
        <v>0.32</v>
      </c>
      <c r="W20" s="229">
        <v>0.2</v>
      </c>
      <c r="X20" s="230">
        <f>SUM(T20:W20)</f>
        <v>3499.8089999999997</v>
      </c>
      <c r="Y20" s="228">
        <f t="shared" si="0"/>
        <v>-0.08787165242446093</v>
      </c>
    </row>
    <row r="21" spans="1:25" ht="19.5" customHeight="1">
      <c r="A21" s="234" t="s">
        <v>355</v>
      </c>
      <c r="B21" s="231">
        <v>119.251</v>
      </c>
      <c r="C21" s="229">
        <v>167.95</v>
      </c>
      <c r="D21" s="230">
        <v>0</v>
      </c>
      <c r="E21" s="276">
        <v>0</v>
      </c>
      <c r="F21" s="230">
        <f t="shared" si="1"/>
        <v>287.201</v>
      </c>
      <c r="G21" s="232">
        <f t="shared" si="2"/>
        <v>0.006039271911109797</v>
      </c>
      <c r="H21" s="231">
        <v>156.74</v>
      </c>
      <c r="I21" s="229">
        <v>223.43900000000002</v>
      </c>
      <c r="J21" s="230">
        <v>0</v>
      </c>
      <c r="K21" s="229"/>
      <c r="L21" s="230">
        <f t="shared" si="3"/>
        <v>380.17900000000003</v>
      </c>
      <c r="M21" s="218">
        <f t="shared" si="7"/>
        <v>-0.2445637449727628</v>
      </c>
      <c r="N21" s="231">
        <v>1011.3179999999999</v>
      </c>
      <c r="O21" s="229">
        <v>1355.702</v>
      </c>
      <c r="P21" s="230">
        <v>0</v>
      </c>
      <c r="Q21" s="229">
        <v>0</v>
      </c>
      <c r="R21" s="230">
        <f t="shared" si="4"/>
        <v>2367.02</v>
      </c>
      <c r="S21" s="232">
        <f t="shared" si="5"/>
        <v>0.006905401645427488</v>
      </c>
      <c r="T21" s="235">
        <v>1062.07</v>
      </c>
      <c r="U21" s="229">
        <v>1551.973</v>
      </c>
      <c r="V21" s="230">
        <v>0</v>
      </c>
      <c r="W21" s="229">
        <v>14.304</v>
      </c>
      <c r="X21" s="230">
        <f t="shared" si="6"/>
        <v>2628.3469999999998</v>
      </c>
      <c r="Y21" s="228">
        <f t="shared" si="0"/>
        <v>-0.09942636950143946</v>
      </c>
    </row>
    <row r="22" spans="1:25" ht="19.5" customHeight="1">
      <c r="A22" s="234" t="s">
        <v>358</v>
      </c>
      <c r="B22" s="231">
        <v>0</v>
      </c>
      <c r="C22" s="229">
        <v>110.993</v>
      </c>
      <c r="D22" s="230">
        <v>0</v>
      </c>
      <c r="E22" s="276">
        <v>0</v>
      </c>
      <c r="F22" s="230">
        <f t="shared" si="1"/>
        <v>110.993</v>
      </c>
      <c r="G22" s="232">
        <f t="shared" si="2"/>
        <v>0.002333964391592681</v>
      </c>
      <c r="H22" s="231">
        <v>0.045</v>
      </c>
      <c r="I22" s="229">
        <v>41.796</v>
      </c>
      <c r="J22" s="230"/>
      <c r="K22" s="229"/>
      <c r="L22" s="230">
        <f t="shared" si="3"/>
        <v>41.841</v>
      </c>
      <c r="M22" s="218">
        <f t="shared" si="7"/>
        <v>1.6527329652732963</v>
      </c>
      <c r="N22" s="231">
        <v>122.70200000000001</v>
      </c>
      <c r="O22" s="229">
        <v>1076.5369999999998</v>
      </c>
      <c r="P22" s="230"/>
      <c r="Q22" s="229"/>
      <c r="R22" s="230">
        <f t="shared" si="4"/>
        <v>1199.2389999999998</v>
      </c>
      <c r="S22" s="232">
        <f t="shared" si="5"/>
        <v>0.003498587660374992</v>
      </c>
      <c r="T22" s="235">
        <v>38.873000000000005</v>
      </c>
      <c r="U22" s="229">
        <v>698.702</v>
      </c>
      <c r="V22" s="230"/>
      <c r="W22" s="229">
        <v>24.511</v>
      </c>
      <c r="X22" s="230">
        <f t="shared" si="6"/>
        <v>762.086</v>
      </c>
      <c r="Y22" s="228">
        <f t="shared" si="0"/>
        <v>0.5736268610104369</v>
      </c>
    </row>
    <row r="23" spans="1:25" ht="18.75" customHeight="1">
      <c r="A23" s="234" t="s">
        <v>357</v>
      </c>
      <c r="B23" s="231">
        <v>38.522</v>
      </c>
      <c r="C23" s="229">
        <v>0</v>
      </c>
      <c r="D23" s="230">
        <v>0</v>
      </c>
      <c r="E23" s="229">
        <v>0</v>
      </c>
      <c r="F23" s="230">
        <f t="shared" si="1"/>
        <v>38.522</v>
      </c>
      <c r="G23" s="232">
        <f t="shared" si="2"/>
        <v>0.0008100418611347855</v>
      </c>
      <c r="H23" s="231">
        <v>50.285</v>
      </c>
      <c r="I23" s="229">
        <v>15.216</v>
      </c>
      <c r="J23" s="230">
        <v>0</v>
      </c>
      <c r="K23" s="229"/>
      <c r="L23" s="230">
        <f t="shared" si="3"/>
        <v>65.50099999999999</v>
      </c>
      <c r="M23" s="218">
        <f t="shared" si="7"/>
        <v>-0.4118868414222683</v>
      </c>
      <c r="N23" s="231">
        <v>214.245</v>
      </c>
      <c r="O23" s="229">
        <v>4.809</v>
      </c>
      <c r="P23" s="230">
        <v>0</v>
      </c>
      <c r="Q23" s="229">
        <v>61.931</v>
      </c>
      <c r="R23" s="230">
        <f t="shared" si="4"/>
        <v>280.985</v>
      </c>
      <c r="S23" s="232">
        <f t="shared" si="5"/>
        <v>0.0008197287227570712</v>
      </c>
      <c r="T23" s="235">
        <v>193.676</v>
      </c>
      <c r="U23" s="229">
        <v>49.204</v>
      </c>
      <c r="V23" s="230">
        <v>0</v>
      </c>
      <c r="W23" s="229">
        <v>16.788</v>
      </c>
      <c r="X23" s="230">
        <f t="shared" si="6"/>
        <v>259.668</v>
      </c>
      <c r="Y23" s="228">
        <f t="shared" si="0"/>
        <v>0.08209328835281982</v>
      </c>
    </row>
    <row r="24" spans="1:25" ht="19.5" customHeight="1" thickBot="1">
      <c r="A24" s="234" t="s">
        <v>56</v>
      </c>
      <c r="B24" s="231">
        <v>0</v>
      </c>
      <c r="C24" s="229">
        <v>0</v>
      </c>
      <c r="D24" s="230">
        <v>0</v>
      </c>
      <c r="E24" s="229">
        <v>0</v>
      </c>
      <c r="F24" s="230">
        <f t="shared" si="1"/>
        <v>0</v>
      </c>
      <c r="G24" s="232">
        <f t="shared" si="2"/>
        <v>0</v>
      </c>
      <c r="H24" s="231">
        <v>0</v>
      </c>
      <c r="I24" s="229">
        <v>266.368</v>
      </c>
      <c r="J24" s="230"/>
      <c r="K24" s="229"/>
      <c r="L24" s="230">
        <f t="shared" si="3"/>
        <v>266.368</v>
      </c>
      <c r="M24" s="218">
        <f t="shared" si="7"/>
        <v>-1</v>
      </c>
      <c r="N24" s="231">
        <v>0</v>
      </c>
      <c r="O24" s="229">
        <v>0</v>
      </c>
      <c r="P24" s="230"/>
      <c r="Q24" s="229"/>
      <c r="R24" s="230">
        <f t="shared" si="4"/>
        <v>0</v>
      </c>
      <c r="S24" s="232">
        <f t="shared" si="5"/>
        <v>0</v>
      </c>
      <c r="T24" s="235">
        <v>0</v>
      </c>
      <c r="U24" s="229">
        <v>1099.125</v>
      </c>
      <c r="V24" s="230">
        <v>0.12</v>
      </c>
      <c r="W24" s="229">
        <v>0</v>
      </c>
      <c r="X24" s="230">
        <f t="shared" si="6"/>
        <v>1099.245</v>
      </c>
      <c r="Y24" s="228">
        <f t="shared" si="0"/>
        <v>-1</v>
      </c>
    </row>
    <row r="25" spans="1:25" s="266" customFormat="1" ht="19.5" customHeight="1">
      <c r="A25" s="275" t="s">
        <v>59</v>
      </c>
      <c r="B25" s="272">
        <f>SUM(B26:B33)</f>
        <v>1859.909</v>
      </c>
      <c r="C25" s="271">
        <f>SUM(C26:C33)</f>
        <v>1991.8690000000001</v>
      </c>
      <c r="D25" s="270">
        <f>SUM(D26:D33)</f>
        <v>0</v>
      </c>
      <c r="E25" s="271">
        <f>SUM(E26:E33)</f>
        <v>0</v>
      </c>
      <c r="F25" s="270">
        <f t="shared" si="1"/>
        <v>3851.7780000000002</v>
      </c>
      <c r="G25" s="273">
        <f t="shared" si="2"/>
        <v>0.08099531228383838</v>
      </c>
      <c r="H25" s="272">
        <f>SUM(H26:H33)</f>
        <v>2678.166</v>
      </c>
      <c r="I25" s="271">
        <f>SUM(I26:I33)</f>
        <v>2138.893</v>
      </c>
      <c r="J25" s="270">
        <f>SUM(J26:J33)</f>
        <v>0</v>
      </c>
      <c r="K25" s="271">
        <f>SUM(K26:K33)</f>
        <v>0</v>
      </c>
      <c r="L25" s="270">
        <f t="shared" si="3"/>
        <v>4817.059</v>
      </c>
      <c r="M25" s="274">
        <f>IF(ISERROR(F25/L25-1),"         /0",(F25/L25-1))</f>
        <v>-0.20038803759721435</v>
      </c>
      <c r="N25" s="272">
        <f>SUM(N26:N33)</f>
        <v>16762.376</v>
      </c>
      <c r="O25" s="271">
        <f>SUM(O26:O33)</f>
        <v>11880.708</v>
      </c>
      <c r="P25" s="270">
        <f>SUM(P26:P33)</f>
        <v>610.775</v>
      </c>
      <c r="Q25" s="271">
        <f>SUM(Q26:Q33)</f>
        <v>6.178999999999999</v>
      </c>
      <c r="R25" s="270">
        <f t="shared" si="4"/>
        <v>29260.038000000004</v>
      </c>
      <c r="S25" s="273">
        <f t="shared" si="5"/>
        <v>0.08536147330840924</v>
      </c>
      <c r="T25" s="272">
        <f>SUM(T26:T33)</f>
        <v>15642.385</v>
      </c>
      <c r="U25" s="271">
        <f>SUM(U26:U33)</f>
        <v>9648.394</v>
      </c>
      <c r="V25" s="270">
        <f>SUM(V26:V33)</f>
        <v>184.853</v>
      </c>
      <c r="W25" s="271">
        <f>SUM(W26:W33)</f>
        <v>8.052999999999999</v>
      </c>
      <c r="X25" s="270">
        <f t="shared" si="6"/>
        <v>25483.685</v>
      </c>
      <c r="Y25" s="267">
        <f t="shared" si="0"/>
        <v>0.14818708518803314</v>
      </c>
    </row>
    <row r="26" spans="1:25" ht="19.5" customHeight="1">
      <c r="A26" s="234" t="s">
        <v>360</v>
      </c>
      <c r="B26" s="231">
        <v>372.479</v>
      </c>
      <c r="C26" s="229">
        <v>1114.4550000000002</v>
      </c>
      <c r="D26" s="230">
        <v>0</v>
      </c>
      <c r="E26" s="229">
        <v>0</v>
      </c>
      <c r="F26" s="230">
        <f t="shared" si="1"/>
        <v>1486.9340000000002</v>
      </c>
      <c r="G26" s="232">
        <f t="shared" si="2"/>
        <v>0.031267296213711424</v>
      </c>
      <c r="H26" s="231">
        <v>301.79999999999995</v>
      </c>
      <c r="I26" s="229">
        <v>833.273</v>
      </c>
      <c r="J26" s="230"/>
      <c r="K26" s="229"/>
      <c r="L26" s="230">
        <f t="shared" si="3"/>
        <v>1135.0729999999999</v>
      </c>
      <c r="M26" s="218">
        <f aca="true" t="shared" si="8" ref="M26:M33">IF(ISERROR(F26/L26-1),"         /0",IF(F26/L26-1&gt;5,"*",(F26/L26-1)))</f>
        <v>0.30998975396296125</v>
      </c>
      <c r="N26" s="231">
        <v>2952.146</v>
      </c>
      <c r="O26" s="229">
        <v>6896.273999999999</v>
      </c>
      <c r="P26" s="230">
        <v>0</v>
      </c>
      <c r="Q26" s="229">
        <v>0</v>
      </c>
      <c r="R26" s="230">
        <f t="shared" si="4"/>
        <v>9848.42</v>
      </c>
      <c r="S26" s="232">
        <f t="shared" si="5"/>
        <v>0.028731187599961548</v>
      </c>
      <c r="T26" s="231">
        <v>2013.9460000000001</v>
      </c>
      <c r="U26" s="229">
        <v>3653.38</v>
      </c>
      <c r="V26" s="230">
        <v>0</v>
      </c>
      <c r="W26" s="229">
        <v>0</v>
      </c>
      <c r="X26" s="213">
        <f t="shared" si="6"/>
        <v>5667.326</v>
      </c>
      <c r="Y26" s="228">
        <f t="shared" si="0"/>
        <v>0.7377542777669752</v>
      </c>
    </row>
    <row r="27" spans="1:25" ht="19.5" customHeight="1">
      <c r="A27" s="234" t="s">
        <v>364</v>
      </c>
      <c r="B27" s="231">
        <v>611.099</v>
      </c>
      <c r="C27" s="229">
        <v>143.839</v>
      </c>
      <c r="D27" s="230">
        <v>0</v>
      </c>
      <c r="E27" s="229">
        <v>0</v>
      </c>
      <c r="F27" s="230">
        <f t="shared" si="1"/>
        <v>754.9380000000001</v>
      </c>
      <c r="G27" s="232">
        <f t="shared" si="2"/>
        <v>0.015874860665629324</v>
      </c>
      <c r="H27" s="231">
        <v>815.349</v>
      </c>
      <c r="I27" s="229">
        <v>0</v>
      </c>
      <c r="J27" s="230"/>
      <c r="K27" s="229"/>
      <c r="L27" s="230">
        <f t="shared" si="3"/>
        <v>815.349</v>
      </c>
      <c r="M27" s="218">
        <f t="shared" si="8"/>
        <v>-0.07409219855546512</v>
      </c>
      <c r="N27" s="231">
        <v>4716.603000000002</v>
      </c>
      <c r="O27" s="229">
        <v>534.347</v>
      </c>
      <c r="P27" s="230"/>
      <c r="Q27" s="229"/>
      <c r="R27" s="230">
        <f t="shared" si="4"/>
        <v>5250.950000000002</v>
      </c>
      <c r="S27" s="232">
        <f t="shared" si="5"/>
        <v>0.015318805405132816</v>
      </c>
      <c r="T27" s="231">
        <v>6537.503999999999</v>
      </c>
      <c r="U27" s="229">
        <v>0</v>
      </c>
      <c r="V27" s="230"/>
      <c r="W27" s="229"/>
      <c r="X27" s="213">
        <f t="shared" si="6"/>
        <v>6537.503999999999</v>
      </c>
      <c r="Y27" s="228">
        <f t="shared" si="0"/>
        <v>-0.19679590253405543</v>
      </c>
    </row>
    <row r="28" spans="1:25" ht="19.5" customHeight="1">
      <c r="A28" s="234" t="s">
        <v>388</v>
      </c>
      <c r="B28" s="231">
        <v>388.135</v>
      </c>
      <c r="C28" s="229">
        <v>217.957</v>
      </c>
      <c r="D28" s="230">
        <v>0</v>
      </c>
      <c r="E28" s="229">
        <v>0</v>
      </c>
      <c r="F28" s="230">
        <f t="shared" si="1"/>
        <v>606.092</v>
      </c>
      <c r="G28" s="232">
        <f t="shared" si="2"/>
        <v>0.012744922166525736</v>
      </c>
      <c r="H28" s="231">
        <v>1041.748</v>
      </c>
      <c r="I28" s="229">
        <v>734.564</v>
      </c>
      <c r="J28" s="230"/>
      <c r="K28" s="229"/>
      <c r="L28" s="230">
        <f t="shared" si="3"/>
        <v>1776.312</v>
      </c>
      <c r="M28" s="218">
        <f t="shared" si="8"/>
        <v>-0.6587919239412896</v>
      </c>
      <c r="N28" s="231">
        <v>5177.067</v>
      </c>
      <c r="O28" s="229">
        <v>881.164</v>
      </c>
      <c r="P28" s="230">
        <v>610.775</v>
      </c>
      <c r="Q28" s="229">
        <v>5.879</v>
      </c>
      <c r="R28" s="230">
        <f t="shared" si="4"/>
        <v>6674.884999999999</v>
      </c>
      <c r="S28" s="232">
        <f t="shared" si="5"/>
        <v>0.019472907648452168</v>
      </c>
      <c r="T28" s="231">
        <v>3778.0570000000002</v>
      </c>
      <c r="U28" s="229">
        <v>2503.627</v>
      </c>
      <c r="V28" s="230">
        <v>184.829</v>
      </c>
      <c r="W28" s="229">
        <v>8.03</v>
      </c>
      <c r="X28" s="213">
        <f t="shared" si="6"/>
        <v>6474.543</v>
      </c>
      <c r="Y28" s="228">
        <f t="shared" si="0"/>
        <v>0.03094303335385984</v>
      </c>
    </row>
    <row r="29" spans="1:25" ht="19.5" customHeight="1">
      <c r="A29" s="234" t="s">
        <v>363</v>
      </c>
      <c r="B29" s="231">
        <v>101.14399999999999</v>
      </c>
      <c r="C29" s="229">
        <v>263.173</v>
      </c>
      <c r="D29" s="230">
        <v>0</v>
      </c>
      <c r="E29" s="229">
        <v>0</v>
      </c>
      <c r="F29" s="230">
        <f>SUM(B29:E29)</f>
        <v>364.317</v>
      </c>
      <c r="G29" s="232">
        <f>F29/$F$9</f>
        <v>0.007660869651706601</v>
      </c>
      <c r="H29" s="231">
        <v>175.937</v>
      </c>
      <c r="I29" s="229">
        <v>315.985</v>
      </c>
      <c r="J29" s="230"/>
      <c r="K29" s="229"/>
      <c r="L29" s="230">
        <f>SUM(H29:K29)</f>
        <v>491.922</v>
      </c>
      <c r="M29" s="218">
        <f t="shared" si="8"/>
        <v>-0.2594008806274166</v>
      </c>
      <c r="N29" s="231">
        <v>827.2309999999999</v>
      </c>
      <c r="O29" s="229">
        <v>1891.74</v>
      </c>
      <c r="P29" s="230"/>
      <c r="Q29" s="229"/>
      <c r="R29" s="230">
        <f>SUM(N29:Q29)</f>
        <v>2718.971</v>
      </c>
      <c r="S29" s="232">
        <f>R29/$R$9</f>
        <v>0.007932162304192454</v>
      </c>
      <c r="T29" s="231">
        <v>841.941</v>
      </c>
      <c r="U29" s="229">
        <v>1974.2000000000003</v>
      </c>
      <c r="V29" s="230"/>
      <c r="W29" s="229"/>
      <c r="X29" s="213">
        <f>SUM(T29:W29)</f>
        <v>2816.1410000000005</v>
      </c>
      <c r="Y29" s="228">
        <f t="shared" si="0"/>
        <v>-0.03450466436162125</v>
      </c>
    </row>
    <row r="30" spans="1:25" ht="19.5" customHeight="1">
      <c r="A30" s="234" t="s">
        <v>362</v>
      </c>
      <c r="B30" s="231">
        <v>351.03200000000004</v>
      </c>
      <c r="C30" s="229">
        <v>0</v>
      </c>
      <c r="D30" s="230">
        <v>0</v>
      </c>
      <c r="E30" s="229">
        <v>0</v>
      </c>
      <c r="F30" s="230">
        <f>SUM(B30:E30)</f>
        <v>351.03200000000004</v>
      </c>
      <c r="G30" s="232">
        <f>F30/$F$9</f>
        <v>0.007381512242299623</v>
      </c>
      <c r="H30" s="231">
        <v>309.68</v>
      </c>
      <c r="I30" s="229">
        <v>0</v>
      </c>
      <c r="J30" s="230"/>
      <c r="K30" s="229"/>
      <c r="L30" s="230">
        <f>SUM(H30:K30)</f>
        <v>309.68</v>
      </c>
      <c r="M30" s="218">
        <f t="shared" si="8"/>
        <v>0.13353138723843982</v>
      </c>
      <c r="N30" s="231">
        <v>2832.0559999999996</v>
      </c>
      <c r="O30" s="229">
        <v>0</v>
      </c>
      <c r="P30" s="230">
        <v>0</v>
      </c>
      <c r="Q30" s="229">
        <v>0</v>
      </c>
      <c r="R30" s="230">
        <f>SUM(N30:Q30)</f>
        <v>2832.0559999999996</v>
      </c>
      <c r="S30" s="232">
        <f>R30/$R$9</f>
        <v>0.008262069675094755</v>
      </c>
      <c r="T30" s="231">
        <v>2302.2659999999996</v>
      </c>
      <c r="U30" s="229">
        <v>0</v>
      </c>
      <c r="V30" s="230"/>
      <c r="W30" s="229"/>
      <c r="X30" s="213">
        <f>SUM(T30:W30)</f>
        <v>2302.2659999999996</v>
      </c>
      <c r="Y30" s="228">
        <f t="shared" si="0"/>
        <v>0.23011676322371089</v>
      </c>
    </row>
    <row r="31" spans="1:25" ht="19.5" customHeight="1">
      <c r="A31" s="234" t="s">
        <v>361</v>
      </c>
      <c r="B31" s="231">
        <v>17.434</v>
      </c>
      <c r="C31" s="229">
        <v>220.53199999999998</v>
      </c>
      <c r="D31" s="230">
        <v>0</v>
      </c>
      <c r="E31" s="229">
        <v>0</v>
      </c>
      <c r="F31" s="230">
        <f t="shared" si="1"/>
        <v>237.96599999999998</v>
      </c>
      <c r="G31" s="232">
        <f t="shared" si="2"/>
        <v>0.005003956739701998</v>
      </c>
      <c r="H31" s="231">
        <v>20.145999999999997</v>
      </c>
      <c r="I31" s="229">
        <v>214.898</v>
      </c>
      <c r="J31" s="230"/>
      <c r="K31" s="229"/>
      <c r="L31" s="230">
        <f t="shared" si="3"/>
        <v>235.04399999999998</v>
      </c>
      <c r="M31" s="218">
        <f t="shared" si="8"/>
        <v>0.012431714912952474</v>
      </c>
      <c r="N31" s="231">
        <v>76.085</v>
      </c>
      <c r="O31" s="229">
        <v>1406.503</v>
      </c>
      <c r="P31" s="230"/>
      <c r="Q31" s="229">
        <v>0.3</v>
      </c>
      <c r="R31" s="230">
        <f t="shared" si="4"/>
        <v>1482.888</v>
      </c>
      <c r="S31" s="232">
        <f t="shared" si="5"/>
        <v>0.004326088176350295</v>
      </c>
      <c r="T31" s="231">
        <v>119.463</v>
      </c>
      <c r="U31" s="229">
        <v>1477.014</v>
      </c>
      <c r="V31" s="230"/>
      <c r="W31" s="229"/>
      <c r="X31" s="213">
        <f t="shared" si="6"/>
        <v>1596.4769999999999</v>
      </c>
      <c r="Y31" s="228">
        <f t="shared" si="0"/>
        <v>-0.07114978793931881</v>
      </c>
    </row>
    <row r="32" spans="1:25" ht="19.5" customHeight="1">
      <c r="A32" s="234" t="s">
        <v>366</v>
      </c>
      <c r="B32" s="231">
        <v>12.596</v>
      </c>
      <c r="C32" s="229">
        <v>31.913</v>
      </c>
      <c r="D32" s="230">
        <v>0</v>
      </c>
      <c r="E32" s="229">
        <v>0</v>
      </c>
      <c r="F32" s="230">
        <f t="shared" si="1"/>
        <v>44.509</v>
      </c>
      <c r="G32" s="232">
        <f t="shared" si="2"/>
        <v>0.0009359366906507495</v>
      </c>
      <c r="H32" s="231">
        <v>5.552</v>
      </c>
      <c r="I32" s="229">
        <v>40.173</v>
      </c>
      <c r="J32" s="230"/>
      <c r="K32" s="229"/>
      <c r="L32" s="230">
        <f t="shared" si="3"/>
        <v>45.725</v>
      </c>
      <c r="M32" s="218">
        <f t="shared" si="8"/>
        <v>-0.02659376708583927</v>
      </c>
      <c r="N32" s="231">
        <v>113.976</v>
      </c>
      <c r="O32" s="229">
        <v>270.67999999999995</v>
      </c>
      <c r="P32" s="230"/>
      <c r="Q32" s="229"/>
      <c r="R32" s="230">
        <f t="shared" si="4"/>
        <v>384.65599999999995</v>
      </c>
      <c r="S32" s="232">
        <f t="shared" si="5"/>
        <v>0.0011221722568138652</v>
      </c>
      <c r="T32" s="231">
        <v>5.552</v>
      </c>
      <c r="U32" s="229">
        <v>40.173</v>
      </c>
      <c r="V32" s="230">
        <v>0.024</v>
      </c>
      <c r="W32" s="229">
        <v>0.023</v>
      </c>
      <c r="X32" s="213">
        <f t="shared" si="6"/>
        <v>45.772000000000006</v>
      </c>
      <c r="Y32" s="228" t="str">
        <f t="shared" si="0"/>
        <v>*</v>
      </c>
    </row>
    <row r="33" spans="1:25" ht="19.5" customHeight="1" thickBot="1">
      <c r="A33" s="234" t="s">
        <v>56</v>
      </c>
      <c r="B33" s="231">
        <v>5.989999999999999</v>
      </c>
      <c r="C33" s="229">
        <v>0</v>
      </c>
      <c r="D33" s="230">
        <v>0</v>
      </c>
      <c r="E33" s="229">
        <v>0</v>
      </c>
      <c r="F33" s="230">
        <f t="shared" si="1"/>
        <v>5.989999999999999</v>
      </c>
      <c r="G33" s="232">
        <f t="shared" si="2"/>
        <v>0.00012595791361293197</v>
      </c>
      <c r="H33" s="231">
        <v>7.954000000000001</v>
      </c>
      <c r="I33" s="229">
        <v>0</v>
      </c>
      <c r="J33" s="230"/>
      <c r="K33" s="229"/>
      <c r="L33" s="230">
        <f t="shared" si="3"/>
        <v>7.954000000000001</v>
      </c>
      <c r="M33" s="218">
        <f t="shared" si="8"/>
        <v>-0.2469197887855169</v>
      </c>
      <c r="N33" s="231">
        <v>67.212</v>
      </c>
      <c r="O33" s="229">
        <v>0</v>
      </c>
      <c r="P33" s="230"/>
      <c r="Q33" s="229"/>
      <c r="R33" s="230">
        <f t="shared" si="4"/>
        <v>67.212</v>
      </c>
      <c r="S33" s="232">
        <f t="shared" si="5"/>
        <v>0.00019608024241133252</v>
      </c>
      <c r="T33" s="231">
        <v>43.656000000000006</v>
      </c>
      <c r="U33" s="229">
        <v>0</v>
      </c>
      <c r="V33" s="230"/>
      <c r="W33" s="229"/>
      <c r="X33" s="213">
        <f t="shared" si="6"/>
        <v>43.656000000000006</v>
      </c>
      <c r="Y33" s="228">
        <f t="shared" si="0"/>
        <v>0.539582188015393</v>
      </c>
    </row>
    <row r="34" spans="1:25" s="266" customFormat="1" ht="19.5" customHeight="1">
      <c r="A34" s="275" t="s">
        <v>58</v>
      </c>
      <c r="B34" s="272">
        <f>SUM(B35:B43)</f>
        <v>2820.0759999999996</v>
      </c>
      <c r="C34" s="271">
        <f>SUM(C35:C43)</f>
        <v>2112.0389999999998</v>
      </c>
      <c r="D34" s="270">
        <f>SUM(D35:D43)</f>
        <v>110.639</v>
      </c>
      <c r="E34" s="271">
        <f>SUM(E35:E43)</f>
        <v>170.83399999999997</v>
      </c>
      <c r="F34" s="270">
        <f t="shared" si="1"/>
        <v>5213.588</v>
      </c>
      <c r="G34" s="273">
        <f t="shared" si="2"/>
        <v>0.10963149698120514</v>
      </c>
      <c r="H34" s="272">
        <f>SUM(H35:H43)</f>
        <v>2574.4170000000004</v>
      </c>
      <c r="I34" s="271">
        <f>SUM(I35:I43)</f>
        <v>1895.6899999999998</v>
      </c>
      <c r="J34" s="270">
        <f>SUM(J35:J43)</f>
        <v>78.59299999999999</v>
      </c>
      <c r="K34" s="271">
        <f>SUM(K35:K43)</f>
        <v>133.15</v>
      </c>
      <c r="L34" s="270">
        <f t="shared" si="3"/>
        <v>4681.849999999999</v>
      </c>
      <c r="M34" s="274">
        <f>IF(ISERROR(F34/L34-1),"         /0",(F34/L34-1))</f>
        <v>0.11357433493170443</v>
      </c>
      <c r="N34" s="272">
        <f>SUM(N35:N43)</f>
        <v>18647.167</v>
      </c>
      <c r="O34" s="271">
        <f>SUM(O35:O43)</f>
        <v>13979.722999999998</v>
      </c>
      <c r="P34" s="270">
        <f>SUM(P35:P43)</f>
        <v>536.222</v>
      </c>
      <c r="Q34" s="271">
        <f>SUM(Q35:Q43)</f>
        <v>757.6819999999999</v>
      </c>
      <c r="R34" s="270">
        <f t="shared" si="4"/>
        <v>33920.794</v>
      </c>
      <c r="S34" s="273">
        <f t="shared" si="5"/>
        <v>0.09895848226960771</v>
      </c>
      <c r="T34" s="272">
        <f>SUM(T35:T43)</f>
        <v>16728.342999999997</v>
      </c>
      <c r="U34" s="271">
        <f>SUM(U35:U43)</f>
        <v>11553.105000000001</v>
      </c>
      <c r="V34" s="270">
        <f>SUM(V35:V43)</f>
        <v>203.07799999999997</v>
      </c>
      <c r="W34" s="271">
        <f>SUM(W35:W43)</f>
        <v>1237.5430000000003</v>
      </c>
      <c r="X34" s="270">
        <f t="shared" si="6"/>
        <v>29722.069</v>
      </c>
      <c r="Y34" s="267">
        <f t="shared" si="0"/>
        <v>0.14126624226597428</v>
      </c>
    </row>
    <row r="35" spans="1:25" s="204" customFormat="1" ht="19.5" customHeight="1">
      <c r="A35" s="219" t="s">
        <v>373</v>
      </c>
      <c r="B35" s="217">
        <v>1620.0989999999997</v>
      </c>
      <c r="C35" s="214">
        <v>1445.606</v>
      </c>
      <c r="D35" s="213">
        <v>110.439</v>
      </c>
      <c r="E35" s="214">
        <v>129.89</v>
      </c>
      <c r="F35" s="213">
        <f t="shared" si="1"/>
        <v>3306.0339999999997</v>
      </c>
      <c r="G35" s="216">
        <f t="shared" si="2"/>
        <v>0.06951938981192253</v>
      </c>
      <c r="H35" s="217">
        <v>1571.434</v>
      </c>
      <c r="I35" s="214">
        <v>1184.422</v>
      </c>
      <c r="J35" s="213">
        <v>77.45899999999999</v>
      </c>
      <c r="K35" s="214">
        <v>94.873</v>
      </c>
      <c r="L35" s="213">
        <f t="shared" si="3"/>
        <v>2928.1879999999996</v>
      </c>
      <c r="M35" s="218">
        <f aca="true" t="shared" si="9" ref="M35:M41">IF(ISERROR(F35/L35-1),"         /0",IF(F35/L35-1&gt;5,"*",(F35/L35-1)))</f>
        <v>0.1290374798339451</v>
      </c>
      <c r="N35" s="217">
        <v>11778.056999999999</v>
      </c>
      <c r="O35" s="214">
        <v>9917.715999999997</v>
      </c>
      <c r="P35" s="213">
        <v>533.598</v>
      </c>
      <c r="Q35" s="214">
        <v>661.967</v>
      </c>
      <c r="R35" s="213">
        <f t="shared" si="4"/>
        <v>22891.337999999992</v>
      </c>
      <c r="S35" s="216">
        <f t="shared" si="5"/>
        <v>0.06678181134558928</v>
      </c>
      <c r="T35" s="215">
        <v>8963.936</v>
      </c>
      <c r="U35" s="214">
        <v>6623.563000000004</v>
      </c>
      <c r="V35" s="213">
        <v>191.498</v>
      </c>
      <c r="W35" s="214">
        <v>1094.589</v>
      </c>
      <c r="X35" s="213">
        <f t="shared" si="6"/>
        <v>16873.586000000003</v>
      </c>
      <c r="Y35" s="212">
        <f t="shared" si="0"/>
        <v>0.35663740949908274</v>
      </c>
    </row>
    <row r="36" spans="1:25" s="204" customFormat="1" ht="19.5" customHeight="1">
      <c r="A36" s="219" t="s">
        <v>374</v>
      </c>
      <c r="B36" s="217">
        <v>919.0269999999999</v>
      </c>
      <c r="C36" s="214">
        <v>546.374</v>
      </c>
      <c r="D36" s="213">
        <v>0.2</v>
      </c>
      <c r="E36" s="214">
        <v>0.2</v>
      </c>
      <c r="F36" s="213">
        <f>SUM(B36:E36)</f>
        <v>1465.801</v>
      </c>
      <c r="G36" s="216">
        <f>F36/$F$9</f>
        <v>0.030822910806635944</v>
      </c>
      <c r="H36" s="217">
        <v>783.662</v>
      </c>
      <c r="I36" s="214">
        <v>599.496</v>
      </c>
      <c r="J36" s="213">
        <v>0</v>
      </c>
      <c r="K36" s="214">
        <v>0</v>
      </c>
      <c r="L36" s="213">
        <f>SUM(H36:K36)</f>
        <v>1383.158</v>
      </c>
      <c r="M36" s="218">
        <f t="shared" si="9"/>
        <v>0.059749500780098996</v>
      </c>
      <c r="N36" s="217">
        <v>5163.557</v>
      </c>
      <c r="O36" s="214">
        <v>3449.1330000000003</v>
      </c>
      <c r="P36" s="213">
        <v>0.45</v>
      </c>
      <c r="Q36" s="214">
        <v>0.45</v>
      </c>
      <c r="R36" s="213">
        <f>SUM(N36:Q36)</f>
        <v>8613.590000000002</v>
      </c>
      <c r="S36" s="216">
        <f>R36/$R$9</f>
        <v>0.025128768898884574</v>
      </c>
      <c r="T36" s="215">
        <v>6207.806999999998</v>
      </c>
      <c r="U36" s="214">
        <v>4293.647</v>
      </c>
      <c r="V36" s="213">
        <v>1.896</v>
      </c>
      <c r="W36" s="214">
        <v>0</v>
      </c>
      <c r="X36" s="213">
        <f>SUM(T36:W36)</f>
        <v>10503.349999999999</v>
      </c>
      <c r="Y36" s="212">
        <f t="shared" si="0"/>
        <v>-0.1799197398925102</v>
      </c>
    </row>
    <row r="37" spans="1:25" s="204" customFormat="1" ht="19.5" customHeight="1">
      <c r="A37" s="219" t="s">
        <v>378</v>
      </c>
      <c r="B37" s="217">
        <v>90.17000000000002</v>
      </c>
      <c r="C37" s="214">
        <v>44.748</v>
      </c>
      <c r="D37" s="213">
        <v>0</v>
      </c>
      <c r="E37" s="214">
        <v>0</v>
      </c>
      <c r="F37" s="213">
        <f>SUM(B37:E37)</f>
        <v>134.918</v>
      </c>
      <c r="G37" s="216">
        <f>F37/$F$9</f>
        <v>0.0028370600649131146</v>
      </c>
      <c r="H37" s="217">
        <v>108.07399999999998</v>
      </c>
      <c r="I37" s="214">
        <v>59.578</v>
      </c>
      <c r="J37" s="213">
        <v>0</v>
      </c>
      <c r="K37" s="214">
        <v>0</v>
      </c>
      <c r="L37" s="213">
        <f>SUM(H37:K37)</f>
        <v>167.652</v>
      </c>
      <c r="M37" s="218">
        <f t="shared" si="9"/>
        <v>-0.19524968386896657</v>
      </c>
      <c r="N37" s="217">
        <v>705.0189999999999</v>
      </c>
      <c r="O37" s="214">
        <v>276.12</v>
      </c>
      <c r="P37" s="213">
        <v>0</v>
      </c>
      <c r="Q37" s="214">
        <v>32.117</v>
      </c>
      <c r="R37" s="213">
        <f>SUM(N37:Q37)</f>
        <v>1013.2559999999999</v>
      </c>
      <c r="S37" s="216">
        <f>R37/$R$9</f>
        <v>0.002956012052977699</v>
      </c>
      <c r="T37" s="215">
        <v>611.87</v>
      </c>
      <c r="U37" s="214">
        <v>276.25600000000003</v>
      </c>
      <c r="V37" s="213">
        <v>0.861</v>
      </c>
      <c r="W37" s="214">
        <v>0.9490000000000001</v>
      </c>
      <c r="X37" s="213">
        <f>SUM(T37:W37)</f>
        <v>889.9359999999999</v>
      </c>
      <c r="Y37" s="212">
        <f t="shared" si="0"/>
        <v>0.13857176246381764</v>
      </c>
    </row>
    <row r="38" spans="1:25" s="204" customFormat="1" ht="19.5" customHeight="1">
      <c r="A38" s="219" t="s">
        <v>375</v>
      </c>
      <c r="B38" s="217">
        <v>102.011</v>
      </c>
      <c r="C38" s="214">
        <v>25.637999999999998</v>
      </c>
      <c r="D38" s="213">
        <v>0</v>
      </c>
      <c r="E38" s="214">
        <v>0</v>
      </c>
      <c r="F38" s="213">
        <f>SUM(B38:E38)</f>
        <v>127.649</v>
      </c>
      <c r="G38" s="216">
        <f>F38/$F$9</f>
        <v>0.002684207297959458</v>
      </c>
      <c r="H38" s="217">
        <v>51.591</v>
      </c>
      <c r="I38" s="214">
        <v>40.406</v>
      </c>
      <c r="J38" s="213">
        <v>0.11</v>
      </c>
      <c r="K38" s="214"/>
      <c r="L38" s="213">
        <f>SUM(H38:K38)</f>
        <v>92.107</v>
      </c>
      <c r="M38" s="218">
        <f t="shared" si="9"/>
        <v>0.38587729488529643</v>
      </c>
      <c r="N38" s="217">
        <v>393.115</v>
      </c>
      <c r="O38" s="214">
        <v>204.276</v>
      </c>
      <c r="P38" s="213">
        <v>0.3</v>
      </c>
      <c r="Q38" s="214">
        <v>0.3</v>
      </c>
      <c r="R38" s="213">
        <f>SUM(N38:Q38)</f>
        <v>597.991</v>
      </c>
      <c r="S38" s="216">
        <f>R38/$R$9</f>
        <v>0.0017445429423286786</v>
      </c>
      <c r="T38" s="215">
        <v>323.14300000000003</v>
      </c>
      <c r="U38" s="214">
        <v>262.081</v>
      </c>
      <c r="V38" s="213">
        <v>2.7929999999999997</v>
      </c>
      <c r="W38" s="214">
        <v>4.268</v>
      </c>
      <c r="X38" s="213">
        <f>SUM(T38:W38)</f>
        <v>592.2850000000001</v>
      </c>
      <c r="Y38" s="212">
        <f t="shared" si="0"/>
        <v>0.009633875583545004</v>
      </c>
    </row>
    <row r="39" spans="1:25" s="204" customFormat="1" ht="19.5" customHeight="1">
      <c r="A39" s="219" t="s">
        <v>376</v>
      </c>
      <c r="B39" s="217">
        <v>53.254000000000005</v>
      </c>
      <c r="C39" s="214">
        <v>1.161</v>
      </c>
      <c r="D39" s="213">
        <v>0</v>
      </c>
      <c r="E39" s="214">
        <v>0</v>
      </c>
      <c r="F39" s="213">
        <f>SUM(B39:E39)</f>
        <v>54.415000000000006</v>
      </c>
      <c r="G39" s="216">
        <f>F39/$F$9</f>
        <v>0.001144240378839348</v>
      </c>
      <c r="H39" s="217">
        <v>38.909</v>
      </c>
      <c r="I39" s="214">
        <v>7.3</v>
      </c>
      <c r="J39" s="213">
        <v>0</v>
      </c>
      <c r="K39" s="214">
        <v>0</v>
      </c>
      <c r="L39" s="213">
        <f>SUM(H39:K39)</f>
        <v>46.208999999999996</v>
      </c>
      <c r="M39" s="218">
        <f t="shared" si="9"/>
        <v>0.17758445324503902</v>
      </c>
      <c r="N39" s="217">
        <v>328.491</v>
      </c>
      <c r="O39" s="214">
        <v>38.468</v>
      </c>
      <c r="P39" s="213">
        <v>0.25</v>
      </c>
      <c r="Q39" s="214">
        <v>0.4</v>
      </c>
      <c r="R39" s="213">
        <f>SUM(N39:Q39)</f>
        <v>367.609</v>
      </c>
      <c r="S39" s="216">
        <f>R39/$R$9</f>
        <v>0.0010724403653006537</v>
      </c>
      <c r="T39" s="215">
        <v>276.13899999999995</v>
      </c>
      <c r="U39" s="214">
        <v>75.454</v>
      </c>
      <c r="V39" s="213">
        <v>0</v>
      </c>
      <c r="W39" s="214">
        <v>0.16</v>
      </c>
      <c r="X39" s="213">
        <f>SUM(T39:W39)</f>
        <v>351.753</v>
      </c>
      <c r="Y39" s="212">
        <f t="shared" si="0"/>
        <v>0.04507708534113419</v>
      </c>
    </row>
    <row r="40" spans="1:25" s="204" customFormat="1" ht="19.5" customHeight="1">
      <c r="A40" s="219" t="s">
        <v>377</v>
      </c>
      <c r="B40" s="217">
        <v>31.109</v>
      </c>
      <c r="C40" s="214">
        <v>12.879</v>
      </c>
      <c r="D40" s="213">
        <v>0</v>
      </c>
      <c r="E40" s="214">
        <v>0</v>
      </c>
      <c r="F40" s="213">
        <f>SUM(B40:E40)</f>
        <v>43.988</v>
      </c>
      <c r="G40" s="216">
        <f>F40/$F$9</f>
        <v>0.0009249810858106264</v>
      </c>
      <c r="H40" s="217">
        <v>15.695</v>
      </c>
      <c r="I40" s="214">
        <v>3.398</v>
      </c>
      <c r="J40" s="213"/>
      <c r="K40" s="214">
        <v>37.544</v>
      </c>
      <c r="L40" s="213">
        <f>SUM(H40:K40)</f>
        <v>56.637</v>
      </c>
      <c r="M40" s="218">
        <f t="shared" si="9"/>
        <v>-0.22333456927450257</v>
      </c>
      <c r="N40" s="217">
        <v>203.144</v>
      </c>
      <c r="O40" s="214">
        <v>58.376999999999995</v>
      </c>
      <c r="P40" s="213"/>
      <c r="Q40" s="214">
        <v>0.025</v>
      </c>
      <c r="R40" s="213">
        <f>SUM(N40:Q40)</f>
        <v>261.546</v>
      </c>
      <c r="S40" s="216">
        <f>R40/$R$9</f>
        <v>0.000763018554450312</v>
      </c>
      <c r="T40" s="215">
        <v>89.71699999999998</v>
      </c>
      <c r="U40" s="214">
        <v>21.014</v>
      </c>
      <c r="V40" s="213"/>
      <c r="W40" s="214">
        <v>37.544</v>
      </c>
      <c r="X40" s="213">
        <f>SUM(T40:W40)</f>
        <v>148.27499999999998</v>
      </c>
      <c r="Y40" s="212">
        <f t="shared" si="0"/>
        <v>0.7639251390996462</v>
      </c>
    </row>
    <row r="41" spans="1:25" s="204" customFormat="1" ht="19.5" customHeight="1">
      <c r="A41" s="219" t="s">
        <v>380</v>
      </c>
      <c r="B41" s="217">
        <v>0</v>
      </c>
      <c r="C41" s="214">
        <v>0</v>
      </c>
      <c r="D41" s="213">
        <v>0</v>
      </c>
      <c r="E41" s="214">
        <v>40.744</v>
      </c>
      <c r="F41" s="213">
        <f>SUM(B41:E41)</f>
        <v>40.744</v>
      </c>
      <c r="G41" s="216">
        <f>F41/$F$9</f>
        <v>0.0008567661489558097</v>
      </c>
      <c r="H41" s="217">
        <v>0</v>
      </c>
      <c r="I41" s="214">
        <v>0</v>
      </c>
      <c r="J41" s="213"/>
      <c r="K41" s="214"/>
      <c r="L41" s="213">
        <f>SUM(H41:K41)</f>
        <v>0</v>
      </c>
      <c r="M41" s="218" t="str">
        <f t="shared" si="9"/>
        <v>         /0</v>
      </c>
      <c r="N41" s="217">
        <v>0</v>
      </c>
      <c r="O41" s="214">
        <v>0</v>
      </c>
      <c r="P41" s="213"/>
      <c r="Q41" s="214">
        <v>60.949</v>
      </c>
      <c r="R41" s="213">
        <f>SUM(N41:Q41)</f>
        <v>60.949</v>
      </c>
      <c r="S41" s="216">
        <f>R41/$R$9</f>
        <v>0.00017780894326501674</v>
      </c>
      <c r="T41" s="215">
        <v>0.019</v>
      </c>
      <c r="U41" s="214">
        <v>0</v>
      </c>
      <c r="V41" s="213"/>
      <c r="W41" s="214"/>
      <c r="X41" s="213">
        <f>SUM(T41:W41)</f>
        <v>0.019</v>
      </c>
      <c r="Y41" s="212" t="str">
        <f t="shared" si="0"/>
        <v>*</v>
      </c>
    </row>
    <row r="42" spans="1:25" s="204" customFormat="1" ht="19.5" customHeight="1">
      <c r="A42" s="219" t="s">
        <v>389</v>
      </c>
      <c r="B42" s="217">
        <v>0</v>
      </c>
      <c r="C42" s="214">
        <v>35.633</v>
      </c>
      <c r="D42" s="213">
        <v>0</v>
      </c>
      <c r="E42" s="214">
        <v>0</v>
      </c>
      <c r="F42" s="213">
        <f>SUM(B42:E42)</f>
        <v>35.633</v>
      </c>
      <c r="G42" s="216">
        <f>F42/$F$9</f>
        <v>0.0007492918757545251</v>
      </c>
      <c r="H42" s="217">
        <v>0</v>
      </c>
      <c r="I42" s="214">
        <v>0</v>
      </c>
      <c r="J42" s="213"/>
      <c r="K42" s="214">
        <v>0.12</v>
      </c>
      <c r="L42" s="213">
        <f>SUM(H42:K42)</f>
        <v>0.12</v>
      </c>
      <c r="M42" s="218" t="str">
        <f>IF(ISERROR(F42/L42-1),"         /0",IF(F42/L42-1&gt;5,"*",(F42/L42-1)))</f>
        <v>*</v>
      </c>
      <c r="N42" s="217">
        <v>45.679</v>
      </c>
      <c r="O42" s="214">
        <v>35.633</v>
      </c>
      <c r="P42" s="213"/>
      <c r="Q42" s="214"/>
      <c r="R42" s="213">
        <f>SUM(N42:Q42)</f>
        <v>81.31200000000001</v>
      </c>
      <c r="S42" s="216">
        <f>R42/$R$9</f>
        <v>0.00023721473354386527</v>
      </c>
      <c r="T42" s="215">
        <v>56.673</v>
      </c>
      <c r="U42" s="214">
        <v>0</v>
      </c>
      <c r="V42" s="213"/>
      <c r="W42" s="214">
        <v>43.757</v>
      </c>
      <c r="X42" s="213">
        <f>SUM(T42:W42)</f>
        <v>100.43</v>
      </c>
      <c r="Y42" s="212">
        <f t="shared" si="0"/>
        <v>-0.19036144578313252</v>
      </c>
    </row>
    <row r="43" spans="1:25" s="204" customFormat="1" ht="19.5" customHeight="1" thickBot="1">
      <c r="A43" s="219" t="s">
        <v>56</v>
      </c>
      <c r="B43" s="217">
        <v>4.406</v>
      </c>
      <c r="C43" s="214">
        <v>0</v>
      </c>
      <c r="D43" s="213">
        <v>0</v>
      </c>
      <c r="E43" s="214">
        <v>0</v>
      </c>
      <c r="F43" s="213">
        <f>SUM(B43:E43)</f>
        <v>4.406</v>
      </c>
      <c r="G43" s="216">
        <f>F43/$F$9</f>
        <v>9.264951041378603E-05</v>
      </c>
      <c r="H43" s="217">
        <v>5.052</v>
      </c>
      <c r="I43" s="214">
        <v>1.09</v>
      </c>
      <c r="J43" s="213">
        <v>1.024</v>
      </c>
      <c r="K43" s="214">
        <v>0.613</v>
      </c>
      <c r="L43" s="213">
        <f>SUM(H43:K43)</f>
        <v>7.779</v>
      </c>
      <c r="M43" s="218">
        <f>IF(ISERROR(F43/L43-1),"         /0",IF(F43/L43-1&gt;5,"*",(F43/L43-1)))</f>
        <v>-0.43360329091142824</v>
      </c>
      <c r="N43" s="217">
        <v>30.105</v>
      </c>
      <c r="O43" s="214">
        <v>0</v>
      </c>
      <c r="P43" s="213">
        <v>1.6239999999999999</v>
      </c>
      <c r="Q43" s="214">
        <v>1.474</v>
      </c>
      <c r="R43" s="213">
        <f>SUM(N43:Q43)</f>
        <v>33.202999999999996</v>
      </c>
      <c r="S43" s="216">
        <f>R43/$R$9</f>
        <v>9.686443326762294E-05</v>
      </c>
      <c r="T43" s="215">
        <v>199.03900000000002</v>
      </c>
      <c r="U43" s="214">
        <v>1.09</v>
      </c>
      <c r="V43" s="213">
        <v>6.030000000000001</v>
      </c>
      <c r="W43" s="214">
        <v>56.275999999999996</v>
      </c>
      <c r="X43" s="213">
        <f t="shared" si="6"/>
        <v>262.435</v>
      </c>
      <c r="Y43" s="212">
        <f t="shared" si="0"/>
        <v>-0.8734810524510832</v>
      </c>
    </row>
    <row r="44" spans="1:25" s="266" customFormat="1" ht="19.5" customHeight="1">
      <c r="A44" s="275" t="s">
        <v>57</v>
      </c>
      <c r="B44" s="272">
        <f>SUM(B45:B47)</f>
        <v>281.08299999999997</v>
      </c>
      <c r="C44" s="271">
        <f>SUM(C45:C47)</f>
        <v>27.738</v>
      </c>
      <c r="D44" s="270">
        <f>SUM(D45:D47)</f>
        <v>15.898</v>
      </c>
      <c r="E44" s="271">
        <f>SUM(E45:E47)</f>
        <v>7.555</v>
      </c>
      <c r="F44" s="270">
        <f t="shared" si="1"/>
        <v>332.274</v>
      </c>
      <c r="G44" s="273">
        <f t="shared" si="2"/>
        <v>0.006987068411990544</v>
      </c>
      <c r="H44" s="272">
        <f>SUM(H45:H47)</f>
        <v>314.65700000000004</v>
      </c>
      <c r="I44" s="271">
        <f>SUM(I45:I47)</f>
        <v>187.15800000000002</v>
      </c>
      <c r="J44" s="270">
        <f>SUM(J45:J47)</f>
        <v>0</v>
      </c>
      <c r="K44" s="271">
        <f>SUM(K45:K47)</f>
        <v>0</v>
      </c>
      <c r="L44" s="270">
        <f t="shared" si="3"/>
        <v>501.81500000000005</v>
      </c>
      <c r="M44" s="274">
        <f>IF(ISERROR(F44/L44-1),"         /0",(F44/L44-1))</f>
        <v>-0.3378555842292479</v>
      </c>
      <c r="N44" s="272">
        <f>SUM(N45:N47)</f>
        <v>1824.423</v>
      </c>
      <c r="O44" s="271">
        <f>SUM(O45:O47)</f>
        <v>435.30000000000007</v>
      </c>
      <c r="P44" s="270">
        <f>SUM(P45:P47)</f>
        <v>87.602</v>
      </c>
      <c r="Q44" s="271">
        <f>SUM(Q45:Q47)</f>
        <v>137.827</v>
      </c>
      <c r="R44" s="270">
        <f t="shared" si="4"/>
        <v>2485.152</v>
      </c>
      <c r="S44" s="273">
        <f t="shared" si="5"/>
        <v>0.007250032830283399</v>
      </c>
      <c r="T44" s="272">
        <f>SUM(T45:T47)</f>
        <v>2976.7509999999997</v>
      </c>
      <c r="U44" s="271">
        <f>SUM(U45:U47)</f>
        <v>1235.116</v>
      </c>
      <c r="V44" s="270">
        <f>SUM(V45:V47)</f>
        <v>1.083</v>
      </c>
      <c r="W44" s="271">
        <f>SUM(W45:W47)</f>
        <v>457.239</v>
      </c>
      <c r="X44" s="270">
        <f t="shared" si="6"/>
        <v>4670.188999999999</v>
      </c>
      <c r="Y44" s="267">
        <f t="shared" si="0"/>
        <v>-0.46786907339296113</v>
      </c>
    </row>
    <row r="45" spans="1:25" ht="19.5" customHeight="1">
      <c r="A45" s="219" t="s">
        <v>381</v>
      </c>
      <c r="B45" s="217">
        <v>240.12099999999998</v>
      </c>
      <c r="C45" s="214">
        <v>16.469</v>
      </c>
      <c r="D45" s="213">
        <v>0</v>
      </c>
      <c r="E45" s="214">
        <v>0</v>
      </c>
      <c r="F45" s="213">
        <f t="shared" si="1"/>
        <v>256.59</v>
      </c>
      <c r="G45" s="216">
        <f t="shared" si="2"/>
        <v>0.005395582813679836</v>
      </c>
      <c r="H45" s="217">
        <v>174.978</v>
      </c>
      <c r="I45" s="214">
        <v>15.884</v>
      </c>
      <c r="J45" s="213">
        <v>0</v>
      </c>
      <c r="K45" s="214">
        <v>0</v>
      </c>
      <c r="L45" s="213">
        <f t="shared" si="3"/>
        <v>190.86200000000002</v>
      </c>
      <c r="M45" s="218">
        <f>IF(ISERROR(F45/L45-1),"         /0",IF(F45/L45-1&gt;5,"*",(F45/L45-1)))</f>
        <v>0.34437446951200323</v>
      </c>
      <c r="N45" s="217">
        <v>1336.3700000000001</v>
      </c>
      <c r="O45" s="214">
        <v>79.11099999999999</v>
      </c>
      <c r="P45" s="213">
        <v>1.15</v>
      </c>
      <c r="Q45" s="214">
        <v>1.2000000000000002</v>
      </c>
      <c r="R45" s="213">
        <f t="shared" si="4"/>
        <v>1417.8310000000004</v>
      </c>
      <c r="S45" s="216">
        <f t="shared" si="5"/>
        <v>0.0041362948012007095</v>
      </c>
      <c r="T45" s="215">
        <v>2328.0299999999997</v>
      </c>
      <c r="U45" s="214">
        <v>416.04900000000004</v>
      </c>
      <c r="V45" s="213">
        <v>0.49</v>
      </c>
      <c r="W45" s="214">
        <v>0.07</v>
      </c>
      <c r="X45" s="213">
        <f t="shared" si="6"/>
        <v>2744.6389999999997</v>
      </c>
      <c r="Y45" s="212">
        <f t="shared" si="0"/>
        <v>-0.48341803785488713</v>
      </c>
    </row>
    <row r="46" spans="1:25" ht="19.5" customHeight="1">
      <c r="A46" s="219" t="s">
        <v>390</v>
      </c>
      <c r="B46" s="217">
        <v>14.122</v>
      </c>
      <c r="C46" s="214">
        <v>9.95</v>
      </c>
      <c r="D46" s="213">
        <v>15</v>
      </c>
      <c r="E46" s="214">
        <v>6.878</v>
      </c>
      <c r="F46" s="213">
        <f>SUM(B46:E46)</f>
        <v>45.95</v>
      </c>
      <c r="G46" s="216">
        <f>F46/$F$9</f>
        <v>0.0009662380852277503</v>
      </c>
      <c r="H46" s="217">
        <v>87.437</v>
      </c>
      <c r="I46" s="214">
        <v>60.426</v>
      </c>
      <c r="J46" s="213"/>
      <c r="K46" s="214"/>
      <c r="L46" s="213">
        <f>SUM(H46:K46)</f>
        <v>147.863</v>
      </c>
      <c r="M46" s="218">
        <f>IF(ISERROR(F46/L46-1),"         /0",IF(F46/L46-1&gt;5,"*",(F46/L46-1)))</f>
        <v>-0.6892393634648288</v>
      </c>
      <c r="N46" s="217">
        <v>239.98300000000003</v>
      </c>
      <c r="O46" s="214">
        <v>187.48800000000003</v>
      </c>
      <c r="P46" s="213">
        <v>85.234</v>
      </c>
      <c r="Q46" s="214">
        <v>60.123999999999995</v>
      </c>
      <c r="R46" s="213">
        <f>SUM(N46:Q46)</f>
        <v>572.8290000000001</v>
      </c>
      <c r="S46" s="216">
        <f>R46/$R$9</f>
        <v>0.001671136838365786</v>
      </c>
      <c r="T46" s="215">
        <v>403.105</v>
      </c>
      <c r="U46" s="214">
        <v>381.46599999999995</v>
      </c>
      <c r="V46" s="213"/>
      <c r="W46" s="214"/>
      <c r="X46" s="213">
        <f>SUM(T46:W46)</f>
        <v>784.5709999999999</v>
      </c>
      <c r="Y46" s="212">
        <f t="shared" si="0"/>
        <v>-0.2698825217857911</v>
      </c>
    </row>
    <row r="47" spans="1:25" ht="19.5" customHeight="1" thickBot="1">
      <c r="A47" s="219" t="s">
        <v>56</v>
      </c>
      <c r="B47" s="217">
        <v>26.839999999999996</v>
      </c>
      <c r="C47" s="214">
        <v>1.319</v>
      </c>
      <c r="D47" s="213">
        <v>0.8980000000000001</v>
      </c>
      <c r="E47" s="214">
        <v>0.677</v>
      </c>
      <c r="F47" s="213">
        <f>SUM(B47:E47)</f>
        <v>29.733999999999995</v>
      </c>
      <c r="G47" s="216">
        <f>F47/$F$9</f>
        <v>0.0006252475130829581</v>
      </c>
      <c r="H47" s="217">
        <v>52.242</v>
      </c>
      <c r="I47" s="214">
        <v>110.84800000000001</v>
      </c>
      <c r="J47" s="213"/>
      <c r="K47" s="214"/>
      <c r="L47" s="213">
        <f>SUM(H47:K47)</f>
        <v>163.09</v>
      </c>
      <c r="M47" s="218">
        <f>IF(ISERROR(F47/L47-1),"         /0",IF(F47/L47-1&gt;5,"*",(F47/L47-1)))</f>
        <v>-0.8176834876448587</v>
      </c>
      <c r="N47" s="217">
        <v>248.07</v>
      </c>
      <c r="O47" s="214">
        <v>168.701</v>
      </c>
      <c r="P47" s="213">
        <v>1.218</v>
      </c>
      <c r="Q47" s="214">
        <v>76.503</v>
      </c>
      <c r="R47" s="213">
        <f>SUM(N47:Q47)</f>
        <v>494.49199999999996</v>
      </c>
      <c r="S47" s="216">
        <f>R47/$R$9</f>
        <v>0.0014426011907169051</v>
      </c>
      <c r="T47" s="215">
        <v>245.61599999999999</v>
      </c>
      <c r="U47" s="214">
        <v>437.601</v>
      </c>
      <c r="V47" s="213">
        <v>0.593</v>
      </c>
      <c r="W47" s="214">
        <v>457.169</v>
      </c>
      <c r="X47" s="213">
        <f>SUM(T47:W47)</f>
        <v>1140.9789999999998</v>
      </c>
      <c r="Y47" s="212">
        <f t="shared" si="0"/>
        <v>-0.5666072732276404</v>
      </c>
    </row>
    <row r="48" spans="1:25" s="204" customFormat="1" ht="19.5" customHeight="1" thickBot="1">
      <c r="A48" s="262" t="s">
        <v>56</v>
      </c>
      <c r="B48" s="259">
        <v>77.83500000000001</v>
      </c>
      <c r="C48" s="258">
        <v>30.181</v>
      </c>
      <c r="D48" s="257">
        <v>0.25</v>
      </c>
      <c r="E48" s="258">
        <v>0.2</v>
      </c>
      <c r="F48" s="257">
        <f t="shared" si="1"/>
        <v>108.46600000000001</v>
      </c>
      <c r="G48" s="260">
        <f t="shared" si="2"/>
        <v>0.0022808265539132357</v>
      </c>
      <c r="H48" s="259">
        <v>102.53699999999999</v>
      </c>
      <c r="I48" s="258">
        <v>0</v>
      </c>
      <c r="J48" s="257">
        <v>0.19</v>
      </c>
      <c r="K48" s="258">
        <v>0.19</v>
      </c>
      <c r="L48" s="257">
        <f t="shared" si="3"/>
        <v>102.91699999999999</v>
      </c>
      <c r="M48" s="254">
        <f>IF(ISERROR(F48/L48-1),"         /0",IF(F48/L48-1&gt;5,"*",(F48/L48-1)))</f>
        <v>0.05391723427616446</v>
      </c>
      <c r="N48" s="259">
        <v>677.8819999999998</v>
      </c>
      <c r="O48" s="258">
        <v>30.181</v>
      </c>
      <c r="P48" s="257">
        <v>0.25</v>
      </c>
      <c r="Q48" s="258">
        <v>0.2</v>
      </c>
      <c r="R48" s="257">
        <f t="shared" si="4"/>
        <v>708.5129999999999</v>
      </c>
      <c r="S48" s="260">
        <f t="shared" si="5"/>
        <v>0.002066973171332209</v>
      </c>
      <c r="T48" s="259">
        <v>571.082</v>
      </c>
      <c r="U48" s="258">
        <v>62.33599999999999</v>
      </c>
      <c r="V48" s="257">
        <v>0.73</v>
      </c>
      <c r="W48" s="258">
        <v>65.91900000000001</v>
      </c>
      <c r="X48" s="270">
        <f>SUM(T48:W48)</f>
        <v>700.067</v>
      </c>
      <c r="Y48" s="254">
        <f t="shared" si="0"/>
        <v>0.012064559535015729</v>
      </c>
    </row>
    <row r="49" ht="15" thickTop="1">
      <c r="A49" s="116" t="s">
        <v>43</v>
      </c>
    </row>
    <row r="50" ht="14.25">
      <c r="A50" s="116" t="s">
        <v>55</v>
      </c>
    </row>
    <row r="51" ht="14.25">
      <c r="A51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9:Y65536 M49:M65536 Y3 M3">
    <cfRule type="cellIs" priority="6" dxfId="107" operator="lessThan" stopIfTrue="1">
      <formula>0</formula>
    </cfRule>
  </conditionalFormatting>
  <conditionalFormatting sqref="Y10:Y48 M10:M48">
    <cfRule type="cellIs" priority="7" dxfId="107" operator="lessThan" stopIfTrue="1">
      <formula>0</formula>
    </cfRule>
    <cfRule type="cellIs" priority="8" dxfId="109" operator="greaterThanOrEqual" stopIfTrue="1">
      <formula>0</formula>
    </cfRule>
  </conditionalFormatting>
  <conditionalFormatting sqref="M5 Y5 Y7:Y8 M7:M8">
    <cfRule type="cellIs" priority="2" dxfId="107" operator="lessThan" stopIfTrue="1">
      <formula>0</formula>
    </cfRule>
  </conditionalFormatting>
  <conditionalFormatting sqref="Y9 M9">
    <cfRule type="cellIs" priority="3" dxfId="107" operator="lessThan" stopIfTrue="1">
      <formula>0</formula>
    </cfRule>
    <cfRule type="cellIs" priority="4" dxfId="109" operator="greaterThanOrEqual" stopIfTrue="1">
      <formula>0</formula>
    </cfRule>
  </conditionalFormatting>
  <conditionalFormatting sqref="M6 Y6">
    <cfRule type="cellIs" priority="1" dxfId="107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4:V4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82"/>
  <sheetViews>
    <sheetView showGridLines="0" zoomScale="80" zoomScaleNormal="80" zoomScalePageLayoutView="0" workbookViewId="0" topLeftCell="A1">
      <selection activeCell="T79" sqref="T79:W79"/>
    </sheetView>
  </sheetViews>
  <sheetFormatPr defaultColWidth="8.00390625" defaultRowHeight="15"/>
  <cols>
    <col min="1" max="1" width="24.28125" style="123" customWidth="1"/>
    <col min="2" max="2" width="9.140625" style="123" bestFit="1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140625" style="123" bestFit="1" customWidth="1"/>
    <col min="7" max="7" width="9.421875" style="123" customWidth="1"/>
    <col min="8" max="8" width="9.28125" style="123" bestFit="1" customWidth="1"/>
    <col min="9" max="9" width="9.7109375" style="123" bestFit="1" customWidth="1"/>
    <col min="10" max="10" width="8.140625" style="123" customWidth="1"/>
    <col min="11" max="11" width="9.00390625" style="123" customWidth="1"/>
    <col min="12" max="12" width="9.140625" style="123" customWidth="1"/>
    <col min="13" max="13" width="10.28125" style="123" bestFit="1" customWidth="1"/>
    <col min="14" max="14" width="9.28125" style="123" bestFit="1" customWidth="1"/>
    <col min="15" max="15" width="10.140625" style="123" customWidth="1"/>
    <col min="16" max="16" width="8.421875" style="123" bestFit="1" customWidth="1"/>
    <col min="17" max="17" width="9.140625" style="123" customWidth="1"/>
    <col min="18" max="19" width="9.8515625" style="123" bestFit="1" customWidth="1"/>
    <col min="20" max="20" width="10.421875" style="123" customWidth="1"/>
    <col min="21" max="21" width="10.28125" style="123" customWidth="1"/>
    <col min="22" max="22" width="8.8515625" style="123" customWidth="1"/>
    <col min="23" max="23" width="10.28125" style="123" customWidth="1"/>
    <col min="24" max="24" width="9.8515625" style="123" bestFit="1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561" t="s">
        <v>28</v>
      </c>
      <c r="Y1" s="562"/>
    </row>
    <row r="2" ht="5.25" customHeight="1" thickBot="1"/>
    <row r="3" spans="1:25" ht="24.75" customHeight="1" thickTop="1">
      <c r="A3" s="619" t="s">
        <v>73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1"/>
    </row>
    <row r="4" spans="1:25" ht="21" customHeight="1" thickBot="1">
      <c r="A4" s="630" t="s">
        <v>45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</row>
    <row r="5" spans="1:25" s="253" customFormat="1" ht="15.75" customHeight="1" thickBot="1" thickTop="1">
      <c r="A5" s="566" t="s">
        <v>68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8" customFormat="1" ht="26.25" customHeight="1" thickBot="1">
      <c r="A6" s="567"/>
      <c r="B6" s="650" t="s">
        <v>157</v>
      </c>
      <c r="C6" s="651"/>
      <c r="D6" s="651"/>
      <c r="E6" s="651"/>
      <c r="F6" s="651"/>
      <c r="G6" s="622" t="s">
        <v>34</v>
      </c>
      <c r="H6" s="650" t="s">
        <v>158</v>
      </c>
      <c r="I6" s="651"/>
      <c r="J6" s="651"/>
      <c r="K6" s="651"/>
      <c r="L6" s="651"/>
      <c r="M6" s="633" t="s">
        <v>33</v>
      </c>
      <c r="N6" s="650" t="s">
        <v>159</v>
      </c>
      <c r="O6" s="651"/>
      <c r="P6" s="651"/>
      <c r="Q6" s="651"/>
      <c r="R6" s="651"/>
      <c r="S6" s="622" t="s">
        <v>34</v>
      </c>
      <c r="T6" s="650" t="s">
        <v>160</v>
      </c>
      <c r="U6" s="651"/>
      <c r="V6" s="651"/>
      <c r="W6" s="651"/>
      <c r="X6" s="651"/>
      <c r="Y6" s="627" t="s">
        <v>33</v>
      </c>
    </row>
    <row r="7" spans="1:25" s="163" customFormat="1" ht="26.25" customHeight="1">
      <c r="A7" s="568"/>
      <c r="B7" s="560" t="s">
        <v>22</v>
      </c>
      <c r="C7" s="556"/>
      <c r="D7" s="555" t="s">
        <v>21</v>
      </c>
      <c r="E7" s="556"/>
      <c r="F7" s="645" t="s">
        <v>17</v>
      </c>
      <c r="G7" s="623"/>
      <c r="H7" s="560" t="s">
        <v>22</v>
      </c>
      <c r="I7" s="556"/>
      <c r="J7" s="555" t="s">
        <v>21</v>
      </c>
      <c r="K7" s="556"/>
      <c r="L7" s="645" t="s">
        <v>17</v>
      </c>
      <c r="M7" s="634"/>
      <c r="N7" s="560" t="s">
        <v>22</v>
      </c>
      <c r="O7" s="556"/>
      <c r="P7" s="555" t="s">
        <v>21</v>
      </c>
      <c r="Q7" s="556"/>
      <c r="R7" s="645" t="s">
        <v>17</v>
      </c>
      <c r="S7" s="623"/>
      <c r="T7" s="560" t="s">
        <v>22</v>
      </c>
      <c r="U7" s="556"/>
      <c r="V7" s="555" t="s">
        <v>21</v>
      </c>
      <c r="W7" s="556"/>
      <c r="X7" s="645" t="s">
        <v>17</v>
      </c>
      <c r="Y7" s="628"/>
    </row>
    <row r="8" spans="1:25" s="249" customFormat="1" ht="27" thickBot="1">
      <c r="A8" s="569"/>
      <c r="B8" s="252" t="s">
        <v>31</v>
      </c>
      <c r="C8" s="250" t="s">
        <v>30</v>
      </c>
      <c r="D8" s="251" t="s">
        <v>31</v>
      </c>
      <c r="E8" s="250" t="s">
        <v>30</v>
      </c>
      <c r="F8" s="618"/>
      <c r="G8" s="624"/>
      <c r="H8" s="252" t="s">
        <v>31</v>
      </c>
      <c r="I8" s="250" t="s">
        <v>30</v>
      </c>
      <c r="J8" s="251" t="s">
        <v>31</v>
      </c>
      <c r="K8" s="250" t="s">
        <v>30</v>
      </c>
      <c r="L8" s="618"/>
      <c r="M8" s="635"/>
      <c r="N8" s="252" t="s">
        <v>31</v>
      </c>
      <c r="O8" s="250" t="s">
        <v>30</v>
      </c>
      <c r="P8" s="251" t="s">
        <v>31</v>
      </c>
      <c r="Q8" s="250" t="s">
        <v>30</v>
      </c>
      <c r="R8" s="618"/>
      <c r="S8" s="624"/>
      <c r="T8" s="252" t="s">
        <v>31</v>
      </c>
      <c r="U8" s="250" t="s">
        <v>30</v>
      </c>
      <c r="V8" s="251" t="s">
        <v>31</v>
      </c>
      <c r="W8" s="250" t="s">
        <v>30</v>
      </c>
      <c r="X8" s="618"/>
      <c r="Y8" s="629"/>
    </row>
    <row r="9" spans="1:25" s="152" customFormat="1" ht="18" customHeight="1" thickBot="1" thickTop="1">
      <c r="A9" s="311" t="s">
        <v>24</v>
      </c>
      <c r="B9" s="310">
        <f>B10+B27+B45+B56+B74+B79</f>
        <v>26989.008</v>
      </c>
      <c r="C9" s="309">
        <f>C10+C27+C45+C56+C74+C79</f>
        <v>16475.081000000002</v>
      </c>
      <c r="D9" s="307">
        <f>D10+D27+D45+D56+D74+D79</f>
        <v>2718.368</v>
      </c>
      <c r="E9" s="308">
        <f>E10+E27+E45+E56+E74+E79</f>
        <v>1373.1100000000004</v>
      </c>
      <c r="F9" s="307">
        <f>SUM(B9:E9)</f>
        <v>47555.56700000001</v>
      </c>
      <c r="G9" s="319">
        <f>F9/$F$9</f>
        <v>1</v>
      </c>
      <c r="H9" s="310">
        <f>H10+H27+H45+H56+H74+H79</f>
        <v>26669.355999999996</v>
      </c>
      <c r="I9" s="309">
        <f>I10+I27+I45+I56+I74+I79</f>
        <v>16662.765</v>
      </c>
      <c r="J9" s="307">
        <f>J10+J27+J45+J56+J74+J79</f>
        <v>2481.1919999999996</v>
      </c>
      <c r="K9" s="308">
        <f>K10+K27+K45+K56+K74+K79</f>
        <v>1233.7810000000002</v>
      </c>
      <c r="L9" s="307">
        <f>SUM(H9:K9)</f>
        <v>47047.094000000005</v>
      </c>
      <c r="M9" s="384">
        <f>IF(ISERROR(F9/L9-1),"         /0",(F9/L9-1))</f>
        <v>0.010807745107487499</v>
      </c>
      <c r="N9" s="389">
        <f>N10+N27+N45+N56+N74+N79</f>
        <v>194732.417</v>
      </c>
      <c r="O9" s="309">
        <f>O10+O27+O45+O56+O74+O79</f>
        <v>107672.378</v>
      </c>
      <c r="P9" s="307">
        <f>P10+P27+P45+P56+P74+P79</f>
        <v>29583.096</v>
      </c>
      <c r="Q9" s="308">
        <f>Q10+Q27+Q45+Q56+Q74+Q79</f>
        <v>10790.143</v>
      </c>
      <c r="R9" s="307">
        <f>SUM(N9:Q9)</f>
        <v>342778.034</v>
      </c>
      <c r="S9" s="404">
        <f>R9/$R$9</f>
        <v>1</v>
      </c>
      <c r="T9" s="310">
        <f>T10+T27+T45+T56+T74+T79</f>
        <v>188760.76299999998</v>
      </c>
      <c r="U9" s="309">
        <f>U10+U27+U45+U56+U74+U79</f>
        <v>102769.22499999999</v>
      </c>
      <c r="V9" s="307">
        <f>V10+V27+V45+V56+V74+V79</f>
        <v>25391.995</v>
      </c>
      <c r="W9" s="308">
        <f>W10+W27+W45+W56+W74+W79</f>
        <v>12329.016999999998</v>
      </c>
      <c r="X9" s="307">
        <f>SUM(T9:W9)</f>
        <v>329250.99999999994</v>
      </c>
      <c r="Y9" s="306">
        <f aca="true" t="shared" si="0" ref="Y9:Y79">IF(ISERROR(R9/X9-1),"         /0",IF(R9/X9-1&gt;5,"*",(R9/X9-1)))</f>
        <v>0.04108426094377848</v>
      </c>
    </row>
    <row r="10" spans="1:25" s="220" customFormat="1" ht="19.5" customHeight="1">
      <c r="A10" s="227" t="s">
        <v>61</v>
      </c>
      <c r="B10" s="224">
        <f>SUM(B11:B26)</f>
        <v>18087.208000000002</v>
      </c>
      <c r="C10" s="223">
        <f>SUM(C11:C26)</f>
        <v>7423.359</v>
      </c>
      <c r="D10" s="222">
        <f>SUM(D11:D26)</f>
        <v>2446.544</v>
      </c>
      <c r="E10" s="292">
        <f>SUM(E11:E26)</f>
        <v>653.5590000000001</v>
      </c>
      <c r="F10" s="222">
        <f>SUM(B10:E10)</f>
        <v>28610.670000000006</v>
      </c>
      <c r="G10" s="225">
        <f>F10/$F$9</f>
        <v>0.6016260935339074</v>
      </c>
      <c r="H10" s="224">
        <f>SUM(H11:H26)</f>
        <v>17084.958</v>
      </c>
      <c r="I10" s="223">
        <f>SUM(I11:I26)</f>
        <v>8412.941</v>
      </c>
      <c r="J10" s="222">
        <f>SUM(J11:J26)</f>
        <v>2275.5099999999998</v>
      </c>
      <c r="K10" s="292">
        <f>SUM(K11:K26)</f>
        <v>527.957</v>
      </c>
      <c r="L10" s="222">
        <f>SUM(H10:K10)</f>
        <v>28301.365999999995</v>
      </c>
      <c r="M10" s="385">
        <f>IF(ISERROR(F10/L10-1),"         /0",(F10/L10-1))</f>
        <v>0.01092894244044662</v>
      </c>
      <c r="N10" s="390">
        <f>SUM(N11:N26)</f>
        <v>130091.22499999999</v>
      </c>
      <c r="O10" s="223">
        <f>SUM(O11:O26)</f>
        <v>50136.21100000001</v>
      </c>
      <c r="P10" s="222">
        <f>SUM(P11:P26)</f>
        <v>27427.745</v>
      </c>
      <c r="Q10" s="292">
        <f>SUM(Q11:Q26)</f>
        <v>7556.629</v>
      </c>
      <c r="R10" s="222">
        <f>SUM(N10:Q10)</f>
        <v>215211.80999999997</v>
      </c>
      <c r="S10" s="405">
        <f>R10/$R$9</f>
        <v>0.627845978018533</v>
      </c>
      <c r="T10" s="224">
        <f>SUM(T11:T26)</f>
        <v>128549.35999999999</v>
      </c>
      <c r="U10" s="223">
        <f>SUM(U11:U26)</f>
        <v>53938.966</v>
      </c>
      <c r="V10" s="222">
        <f>SUM(V11:V26)</f>
        <v>24359.583</v>
      </c>
      <c r="W10" s="292">
        <f>SUM(W11:W26)</f>
        <v>7781.889999999999</v>
      </c>
      <c r="X10" s="222">
        <f>SUM(T10:W10)</f>
        <v>214629.799</v>
      </c>
      <c r="Y10" s="221">
        <f t="shared" si="0"/>
        <v>0.0027116970835907583</v>
      </c>
    </row>
    <row r="11" spans="1:25" ht="19.5" customHeight="1">
      <c r="A11" s="219" t="s">
        <v>178</v>
      </c>
      <c r="B11" s="217">
        <v>6894.582</v>
      </c>
      <c r="C11" s="214">
        <v>3169.831</v>
      </c>
      <c r="D11" s="213">
        <v>0</v>
      </c>
      <c r="E11" s="264">
        <v>0</v>
      </c>
      <c r="F11" s="213">
        <f>SUM(B11:E11)</f>
        <v>10064.413</v>
      </c>
      <c r="G11" s="216">
        <f>F11/$F$9</f>
        <v>0.21163480187293315</v>
      </c>
      <c r="H11" s="217">
        <v>6053.9439999999995</v>
      </c>
      <c r="I11" s="214">
        <v>3395.8059999999996</v>
      </c>
      <c r="J11" s="213"/>
      <c r="K11" s="264"/>
      <c r="L11" s="213">
        <f>SUM(H11:K11)</f>
        <v>9449.75</v>
      </c>
      <c r="M11" s="386">
        <f>IF(ISERROR(F11/L11-1),"         /0",(F11/L11-1))</f>
        <v>0.06504542448212924</v>
      </c>
      <c r="N11" s="391">
        <v>52212.71799999999</v>
      </c>
      <c r="O11" s="214">
        <v>23982.628000000004</v>
      </c>
      <c r="P11" s="213"/>
      <c r="Q11" s="264"/>
      <c r="R11" s="213">
        <f>SUM(N11:Q11)</f>
        <v>76195.34599999999</v>
      </c>
      <c r="S11" s="406">
        <f>R11/$R$9</f>
        <v>0.22228771520406115</v>
      </c>
      <c r="T11" s="217">
        <v>42231.096</v>
      </c>
      <c r="U11" s="214">
        <v>24299.771000000004</v>
      </c>
      <c r="V11" s="213">
        <v>43.935</v>
      </c>
      <c r="W11" s="264"/>
      <c r="X11" s="213">
        <f>SUM(T11:W11)</f>
        <v>66574.802</v>
      </c>
      <c r="Y11" s="212">
        <f t="shared" si="0"/>
        <v>0.1445072867058621</v>
      </c>
    </row>
    <row r="12" spans="1:25" ht="19.5" customHeight="1">
      <c r="A12" s="219" t="s">
        <v>213</v>
      </c>
      <c r="B12" s="217">
        <v>3094.125</v>
      </c>
      <c r="C12" s="214">
        <v>1609.5259999999998</v>
      </c>
      <c r="D12" s="213">
        <v>0</v>
      </c>
      <c r="E12" s="264">
        <v>0</v>
      </c>
      <c r="F12" s="213">
        <f>SUM(B12:E12)</f>
        <v>4703.651</v>
      </c>
      <c r="G12" s="216">
        <f>F12/$F$9</f>
        <v>0.09890852526266797</v>
      </c>
      <c r="H12" s="217">
        <v>3292.643</v>
      </c>
      <c r="I12" s="214">
        <v>1922.01</v>
      </c>
      <c r="J12" s="213"/>
      <c r="K12" s="264"/>
      <c r="L12" s="213">
        <f>SUM(H12:K12)</f>
        <v>5214.653</v>
      </c>
      <c r="M12" s="386">
        <f>IF(ISERROR(F12/L12-1),"         /0",(F12/L12-1))</f>
        <v>-0.09799348106192307</v>
      </c>
      <c r="N12" s="391">
        <v>19811.312</v>
      </c>
      <c r="O12" s="214">
        <v>8390.282000000001</v>
      </c>
      <c r="P12" s="213"/>
      <c r="Q12" s="264"/>
      <c r="R12" s="213">
        <f>SUM(N12:Q12)</f>
        <v>28201.594000000005</v>
      </c>
      <c r="S12" s="406">
        <f>R12/$R$9</f>
        <v>0.0822736325047013</v>
      </c>
      <c r="T12" s="217">
        <v>27039.006</v>
      </c>
      <c r="U12" s="214">
        <v>9551.766</v>
      </c>
      <c r="V12" s="213"/>
      <c r="W12" s="264"/>
      <c r="X12" s="213">
        <f>SUM(T12:W12)</f>
        <v>36590.772</v>
      </c>
      <c r="Y12" s="212">
        <f t="shared" si="0"/>
        <v>-0.22927031985004287</v>
      </c>
    </row>
    <row r="13" spans="1:25" ht="19.5" customHeight="1">
      <c r="A13" s="219" t="s">
        <v>215</v>
      </c>
      <c r="B13" s="217">
        <v>2048.6279999999997</v>
      </c>
      <c r="C13" s="214">
        <v>973.7470000000001</v>
      </c>
      <c r="D13" s="213">
        <v>607.101</v>
      </c>
      <c r="E13" s="264">
        <v>322.61</v>
      </c>
      <c r="F13" s="213">
        <f>SUM(B13:E13)</f>
        <v>3952.0860000000002</v>
      </c>
      <c r="G13" s="216">
        <f>F13/$F$9</f>
        <v>0.08310459215006309</v>
      </c>
      <c r="H13" s="217">
        <v>2198.9</v>
      </c>
      <c r="I13" s="214">
        <v>1154.656</v>
      </c>
      <c r="J13" s="213"/>
      <c r="K13" s="264"/>
      <c r="L13" s="213">
        <f>SUM(H13:K13)</f>
        <v>3353.556</v>
      </c>
      <c r="M13" s="386">
        <f>IF(ISERROR(F13/L13-1),"         /0",(F13/L13-1))</f>
        <v>0.1784762204656789</v>
      </c>
      <c r="N13" s="391">
        <v>14853.125</v>
      </c>
      <c r="O13" s="214">
        <v>6768.686000000001</v>
      </c>
      <c r="P13" s="213">
        <v>6890.575</v>
      </c>
      <c r="Q13" s="264">
        <v>2919.748</v>
      </c>
      <c r="R13" s="213">
        <f>SUM(N13:Q13)</f>
        <v>31432.134000000002</v>
      </c>
      <c r="S13" s="406">
        <f>R13/$R$9</f>
        <v>0.09169821541131776</v>
      </c>
      <c r="T13" s="217">
        <v>14556.762999999999</v>
      </c>
      <c r="U13" s="214">
        <v>6922.167</v>
      </c>
      <c r="V13" s="213">
        <v>2282.616</v>
      </c>
      <c r="W13" s="264">
        <v>290.568</v>
      </c>
      <c r="X13" s="213">
        <f>SUM(T13:W13)</f>
        <v>24052.114</v>
      </c>
      <c r="Y13" s="212">
        <f t="shared" si="0"/>
        <v>0.3068345676392521</v>
      </c>
    </row>
    <row r="14" spans="1:25" ht="19.5" customHeight="1">
      <c r="A14" s="219" t="s">
        <v>214</v>
      </c>
      <c r="B14" s="217">
        <v>3270.287</v>
      </c>
      <c r="C14" s="214">
        <v>399.894</v>
      </c>
      <c r="D14" s="213">
        <v>0</v>
      </c>
      <c r="E14" s="264">
        <v>0</v>
      </c>
      <c r="F14" s="213">
        <f>SUM(B14:E14)</f>
        <v>3670.1809999999996</v>
      </c>
      <c r="G14" s="216">
        <f>F14/$F$9</f>
        <v>0.07717668469813427</v>
      </c>
      <c r="H14" s="217">
        <v>2764.62</v>
      </c>
      <c r="I14" s="214">
        <v>949.841</v>
      </c>
      <c r="J14" s="213"/>
      <c r="K14" s="264"/>
      <c r="L14" s="213">
        <f>SUM(H14:K14)</f>
        <v>3714.461</v>
      </c>
      <c r="M14" s="386">
        <f>IF(ISERROR(F14/L14-1),"         /0",(F14/L14-1))</f>
        <v>-0.011920975883176643</v>
      </c>
      <c r="N14" s="391">
        <v>24249.395999999997</v>
      </c>
      <c r="O14" s="214">
        <v>3112.6099999999997</v>
      </c>
      <c r="P14" s="213"/>
      <c r="Q14" s="264"/>
      <c r="R14" s="213">
        <f>SUM(N14:Q14)</f>
        <v>27362.005999999998</v>
      </c>
      <c r="S14" s="406">
        <f>R14/$R$9</f>
        <v>0.07982426901952533</v>
      </c>
      <c r="T14" s="217">
        <v>23933.046000000006</v>
      </c>
      <c r="U14" s="214">
        <v>6267.916</v>
      </c>
      <c r="V14" s="213"/>
      <c r="W14" s="264"/>
      <c r="X14" s="213">
        <f>SUM(T14:W14)</f>
        <v>30200.962000000007</v>
      </c>
      <c r="Y14" s="212">
        <f t="shared" si="0"/>
        <v>-0.09400217118911669</v>
      </c>
    </row>
    <row r="15" spans="1:25" ht="19.5" customHeight="1">
      <c r="A15" s="219" t="s">
        <v>216</v>
      </c>
      <c r="B15" s="217">
        <v>0</v>
      </c>
      <c r="C15" s="214">
        <v>0</v>
      </c>
      <c r="D15" s="213">
        <v>917.284</v>
      </c>
      <c r="E15" s="264">
        <v>330.869</v>
      </c>
      <c r="F15" s="213">
        <f>SUM(B15:E15)</f>
        <v>1248.153</v>
      </c>
      <c r="G15" s="216">
        <f>F15/$F$9</f>
        <v>0.026246201627666426</v>
      </c>
      <c r="H15" s="217"/>
      <c r="I15" s="214"/>
      <c r="J15" s="213">
        <v>2260.04</v>
      </c>
      <c r="K15" s="264">
        <v>522.637</v>
      </c>
      <c r="L15" s="213">
        <f>SUM(H15:K15)</f>
        <v>2782.6769999999997</v>
      </c>
      <c r="M15" s="386">
        <f>IF(ISERROR(F15/L15-1),"         /0",(F15/L15-1))</f>
        <v>-0.5514560259778623</v>
      </c>
      <c r="N15" s="391"/>
      <c r="O15" s="214"/>
      <c r="P15" s="213">
        <v>15356.803</v>
      </c>
      <c r="Q15" s="264">
        <v>4463.857999999999</v>
      </c>
      <c r="R15" s="213">
        <f>SUM(N15:Q15)</f>
        <v>19820.661</v>
      </c>
      <c r="S15" s="406">
        <f>R15/$R$9</f>
        <v>0.05782360313088207</v>
      </c>
      <c r="T15" s="217"/>
      <c r="U15" s="214"/>
      <c r="V15" s="213">
        <v>17554.308999999997</v>
      </c>
      <c r="W15" s="264">
        <v>3871.6600000000003</v>
      </c>
      <c r="X15" s="213">
        <f>SUM(T15:W15)</f>
        <v>21425.968999999997</v>
      </c>
      <c r="Y15" s="212">
        <f t="shared" si="0"/>
        <v>-0.07492347253932818</v>
      </c>
    </row>
    <row r="16" spans="1:25" ht="19.5" customHeight="1">
      <c r="A16" s="219" t="s">
        <v>161</v>
      </c>
      <c r="B16" s="217">
        <v>641.811</v>
      </c>
      <c r="C16" s="214">
        <v>406.65599999999995</v>
      </c>
      <c r="D16" s="213">
        <v>0</v>
      </c>
      <c r="E16" s="264">
        <v>0</v>
      </c>
      <c r="F16" s="213">
        <f>SUM(B16:E16)</f>
        <v>1048.467</v>
      </c>
      <c r="G16" s="216">
        <f>F16/$F$9</f>
        <v>0.022047197965277123</v>
      </c>
      <c r="H16" s="217">
        <v>601.4540000000001</v>
      </c>
      <c r="I16" s="214">
        <v>470.418</v>
      </c>
      <c r="J16" s="213">
        <v>0</v>
      </c>
      <c r="K16" s="264">
        <v>0</v>
      </c>
      <c r="L16" s="213">
        <f>SUM(H16:K16)</f>
        <v>1071.872</v>
      </c>
      <c r="M16" s="386">
        <f>IF(ISERROR(F16/L16-1),"         /0",(F16/L16-1))</f>
        <v>-0.02183562962741814</v>
      </c>
      <c r="N16" s="391">
        <v>4071.354</v>
      </c>
      <c r="O16" s="214">
        <v>2476.2130000000016</v>
      </c>
      <c r="P16" s="213">
        <v>0</v>
      </c>
      <c r="Q16" s="264">
        <v>0</v>
      </c>
      <c r="R16" s="213">
        <f>SUM(N16:Q16)</f>
        <v>6547.567000000001</v>
      </c>
      <c r="S16" s="406">
        <f>R16/$R$9</f>
        <v>0.01910147778022439</v>
      </c>
      <c r="T16" s="217">
        <v>4312.823</v>
      </c>
      <c r="U16" s="214">
        <v>2872.839999999999</v>
      </c>
      <c r="V16" s="213">
        <v>0</v>
      </c>
      <c r="W16" s="264">
        <v>0</v>
      </c>
      <c r="X16" s="213">
        <f>SUM(T16:W16)</f>
        <v>7185.662999999999</v>
      </c>
      <c r="Y16" s="212">
        <f t="shared" si="0"/>
        <v>-0.08880126997327842</v>
      </c>
    </row>
    <row r="17" spans="1:25" ht="19.5" customHeight="1">
      <c r="A17" s="219" t="s">
        <v>217</v>
      </c>
      <c r="B17" s="217">
        <v>0</v>
      </c>
      <c r="C17" s="214">
        <v>0</v>
      </c>
      <c r="D17" s="213">
        <v>921.959</v>
      </c>
      <c r="E17" s="264">
        <v>0</v>
      </c>
      <c r="F17" s="213">
        <f>SUM(B17:E17)</f>
        <v>921.959</v>
      </c>
      <c r="G17" s="216">
        <f>F17/$F$9</f>
        <v>0.019386983652197855</v>
      </c>
      <c r="H17" s="217"/>
      <c r="I17" s="214"/>
      <c r="J17" s="213"/>
      <c r="K17" s="264"/>
      <c r="L17" s="213">
        <f>SUM(H17:K17)</f>
        <v>0</v>
      </c>
      <c r="M17" s="386" t="str">
        <f>IF(ISERROR(F17/L17-1),"         /0",(F17/L17-1))</f>
        <v>         /0</v>
      </c>
      <c r="N17" s="391"/>
      <c r="O17" s="214"/>
      <c r="P17" s="213">
        <v>5031.133</v>
      </c>
      <c r="Q17" s="264">
        <v>125.56200000000001</v>
      </c>
      <c r="R17" s="213">
        <f>SUM(N17:Q17)</f>
        <v>5156.695</v>
      </c>
      <c r="S17" s="406">
        <f>R17/$R$9</f>
        <v>0.015043831542601123</v>
      </c>
      <c r="T17" s="217"/>
      <c r="U17" s="214"/>
      <c r="V17" s="213"/>
      <c r="W17" s="264"/>
      <c r="X17" s="213">
        <f>SUM(T17:W17)</f>
        <v>0</v>
      </c>
      <c r="Y17" s="212" t="str">
        <f t="shared" si="0"/>
        <v>         /0</v>
      </c>
    </row>
    <row r="18" spans="1:25" ht="19.5" customHeight="1">
      <c r="A18" s="219" t="s">
        <v>162</v>
      </c>
      <c r="B18" s="217">
        <v>506.283</v>
      </c>
      <c r="C18" s="214">
        <v>212.959</v>
      </c>
      <c r="D18" s="213">
        <v>0</v>
      </c>
      <c r="E18" s="264">
        <v>0</v>
      </c>
      <c r="F18" s="213">
        <f aca="true" t="shared" si="1" ref="F18:F25">SUM(B18:E18)</f>
        <v>719.242</v>
      </c>
      <c r="G18" s="216">
        <f aca="true" t="shared" si="2" ref="G18:G25">F18/$F$9</f>
        <v>0.015124244023838466</v>
      </c>
      <c r="H18" s="217">
        <v>0</v>
      </c>
      <c r="I18" s="214">
        <v>0</v>
      </c>
      <c r="J18" s="213"/>
      <c r="K18" s="264"/>
      <c r="L18" s="213">
        <f aca="true" t="shared" si="3" ref="L18:L25">SUM(H18:K18)</f>
        <v>0</v>
      </c>
      <c r="M18" s="386" t="str">
        <f aca="true" t="shared" si="4" ref="M18:M25">IF(ISERROR(F18/L18-1),"         /0",(F18/L18-1))</f>
        <v>         /0</v>
      </c>
      <c r="N18" s="391">
        <v>2379.42</v>
      </c>
      <c r="O18" s="214">
        <v>1176.831</v>
      </c>
      <c r="P18" s="213"/>
      <c r="Q18" s="264"/>
      <c r="R18" s="213">
        <f aca="true" t="shared" si="5" ref="R18:R25">SUM(N18:Q18)</f>
        <v>3556.251</v>
      </c>
      <c r="S18" s="406">
        <f aca="true" t="shared" si="6" ref="S18:S25">R18/$R$9</f>
        <v>0.010374792569117776</v>
      </c>
      <c r="T18" s="217">
        <v>0</v>
      </c>
      <c r="U18" s="214">
        <v>0</v>
      </c>
      <c r="V18" s="213"/>
      <c r="W18" s="264"/>
      <c r="X18" s="213">
        <f aca="true" t="shared" si="7" ref="X18:X25">SUM(T18:W18)</f>
        <v>0</v>
      </c>
      <c r="Y18" s="212" t="str">
        <f t="shared" si="0"/>
        <v>         /0</v>
      </c>
    </row>
    <row r="19" spans="1:25" ht="19.5" customHeight="1">
      <c r="A19" s="219" t="s">
        <v>220</v>
      </c>
      <c r="B19" s="217">
        <v>711.729</v>
      </c>
      <c r="C19" s="214">
        <v>0</v>
      </c>
      <c r="D19" s="213">
        <v>0</v>
      </c>
      <c r="E19" s="264">
        <v>0</v>
      </c>
      <c r="F19" s="213">
        <f t="shared" si="1"/>
        <v>711.729</v>
      </c>
      <c r="G19" s="216">
        <f t="shared" si="2"/>
        <v>0.014966260416998075</v>
      </c>
      <c r="H19" s="217">
        <v>964.895</v>
      </c>
      <c r="I19" s="214"/>
      <c r="J19" s="213"/>
      <c r="K19" s="264"/>
      <c r="L19" s="213">
        <f t="shared" si="3"/>
        <v>964.895</v>
      </c>
      <c r="M19" s="386">
        <f t="shared" si="4"/>
        <v>-0.2623767352924411</v>
      </c>
      <c r="N19" s="391">
        <v>5587.401999999999</v>
      </c>
      <c r="O19" s="214"/>
      <c r="P19" s="213"/>
      <c r="Q19" s="264"/>
      <c r="R19" s="213">
        <f t="shared" si="5"/>
        <v>5587.401999999999</v>
      </c>
      <c r="S19" s="406">
        <f t="shared" si="6"/>
        <v>0.016300350214389758</v>
      </c>
      <c r="T19" s="217">
        <v>5807.515</v>
      </c>
      <c r="U19" s="214"/>
      <c r="V19" s="213"/>
      <c r="W19" s="264"/>
      <c r="X19" s="213">
        <f t="shared" si="7"/>
        <v>5807.515</v>
      </c>
      <c r="Y19" s="212">
        <f t="shared" si="0"/>
        <v>-0.037901408778109213</v>
      </c>
    </row>
    <row r="20" spans="1:25" ht="19.5" customHeight="1">
      <c r="A20" s="219" t="s">
        <v>223</v>
      </c>
      <c r="B20" s="217">
        <v>456.35900000000004</v>
      </c>
      <c r="C20" s="214">
        <v>33.273</v>
      </c>
      <c r="D20" s="213">
        <v>0</v>
      </c>
      <c r="E20" s="264">
        <v>0</v>
      </c>
      <c r="F20" s="213">
        <f>SUM(B20:E20)</f>
        <v>489.63200000000006</v>
      </c>
      <c r="G20" s="216">
        <f>F20/$F$9</f>
        <v>0.010295997522224895</v>
      </c>
      <c r="H20" s="217">
        <v>539.181</v>
      </c>
      <c r="I20" s="214">
        <v>153.564</v>
      </c>
      <c r="J20" s="213"/>
      <c r="K20" s="264"/>
      <c r="L20" s="213">
        <f>SUM(H20:K20)</f>
        <v>692.745</v>
      </c>
      <c r="M20" s="386">
        <f>IF(ISERROR(F20/L20-1),"         /0",(F20/L20-1))</f>
        <v>-0.29320023962641373</v>
      </c>
      <c r="N20" s="391">
        <v>3159.829</v>
      </c>
      <c r="O20" s="214">
        <v>250.595</v>
      </c>
      <c r="P20" s="213">
        <v>47.875</v>
      </c>
      <c r="Q20" s="264">
        <v>40.532</v>
      </c>
      <c r="R20" s="213">
        <f>SUM(N20:Q20)</f>
        <v>3498.831</v>
      </c>
      <c r="S20" s="406">
        <f>R20/$R$9</f>
        <v>0.01020727891799508</v>
      </c>
      <c r="T20" s="217">
        <v>5730.979000000001</v>
      </c>
      <c r="U20" s="214">
        <v>1185.902</v>
      </c>
      <c r="V20" s="213"/>
      <c r="W20" s="264"/>
      <c r="X20" s="213">
        <f>SUM(T20:W20)</f>
        <v>6916.881000000001</v>
      </c>
      <c r="Y20" s="212">
        <f t="shared" si="0"/>
        <v>-0.4941605905898917</v>
      </c>
    </row>
    <row r="21" spans="1:25" ht="19.5" customHeight="1">
      <c r="A21" s="219" t="s">
        <v>221</v>
      </c>
      <c r="B21" s="217">
        <v>0</v>
      </c>
      <c r="C21" s="214">
        <v>391.981</v>
      </c>
      <c r="D21" s="213">
        <v>0</v>
      </c>
      <c r="E21" s="264">
        <v>0</v>
      </c>
      <c r="F21" s="213">
        <f t="shared" si="1"/>
        <v>391.981</v>
      </c>
      <c r="G21" s="216">
        <f t="shared" si="2"/>
        <v>0.008242589137881584</v>
      </c>
      <c r="H21" s="217">
        <v>240.879</v>
      </c>
      <c r="I21" s="214">
        <v>134.58</v>
      </c>
      <c r="J21" s="213"/>
      <c r="K21" s="264"/>
      <c r="L21" s="213">
        <f t="shared" si="3"/>
        <v>375.459</v>
      </c>
      <c r="M21" s="386">
        <f t="shared" si="4"/>
        <v>0.044004804785608975</v>
      </c>
      <c r="N21" s="391"/>
      <c r="O21" s="214">
        <v>2299.411</v>
      </c>
      <c r="P21" s="213"/>
      <c r="Q21" s="264"/>
      <c r="R21" s="213">
        <f t="shared" si="5"/>
        <v>2299.411</v>
      </c>
      <c r="S21" s="406">
        <f t="shared" si="6"/>
        <v>0.006708163219116894</v>
      </c>
      <c r="T21" s="217">
        <v>1678.3819999999998</v>
      </c>
      <c r="U21" s="214">
        <v>990.1310000000001</v>
      </c>
      <c r="V21" s="213"/>
      <c r="W21" s="264"/>
      <c r="X21" s="213">
        <f t="shared" si="7"/>
        <v>2668.513</v>
      </c>
      <c r="Y21" s="212">
        <f t="shared" si="0"/>
        <v>-0.13831748243310038</v>
      </c>
    </row>
    <row r="22" spans="1:25" ht="19.5" customHeight="1">
      <c r="A22" s="219" t="s">
        <v>185</v>
      </c>
      <c r="B22" s="217">
        <v>145.61099999999996</v>
      </c>
      <c r="C22" s="214">
        <v>116.092</v>
      </c>
      <c r="D22" s="213">
        <v>0</v>
      </c>
      <c r="E22" s="264">
        <v>0</v>
      </c>
      <c r="F22" s="213">
        <f t="shared" si="1"/>
        <v>261.703</v>
      </c>
      <c r="G22" s="216">
        <f t="shared" si="2"/>
        <v>0.0055030991429457655</v>
      </c>
      <c r="H22" s="217">
        <v>181.80100000000002</v>
      </c>
      <c r="I22" s="214">
        <v>130.555</v>
      </c>
      <c r="J22" s="213"/>
      <c r="K22" s="264"/>
      <c r="L22" s="213">
        <f t="shared" si="3"/>
        <v>312.356</v>
      </c>
      <c r="M22" s="386">
        <f t="shared" si="4"/>
        <v>-0.16216432532110803</v>
      </c>
      <c r="N22" s="391">
        <v>1366.7420000000002</v>
      </c>
      <c r="O22" s="214">
        <v>902.716</v>
      </c>
      <c r="P22" s="213"/>
      <c r="Q22" s="264"/>
      <c r="R22" s="213">
        <f t="shared" si="5"/>
        <v>2269.458</v>
      </c>
      <c r="S22" s="406">
        <f t="shared" si="6"/>
        <v>0.00662078014018833</v>
      </c>
      <c r="T22" s="217">
        <v>1222.5139999999992</v>
      </c>
      <c r="U22" s="214">
        <v>940.8050000000001</v>
      </c>
      <c r="V22" s="213"/>
      <c r="W22" s="264"/>
      <c r="X22" s="213">
        <f t="shared" si="7"/>
        <v>2163.3189999999995</v>
      </c>
      <c r="Y22" s="212">
        <f t="shared" si="0"/>
        <v>0.04906303693537595</v>
      </c>
    </row>
    <row r="23" spans="1:25" ht="19.5" customHeight="1">
      <c r="A23" s="219" t="s">
        <v>201</v>
      </c>
      <c r="B23" s="217">
        <v>113.387</v>
      </c>
      <c r="C23" s="214">
        <v>91.465</v>
      </c>
      <c r="D23" s="213">
        <v>0</v>
      </c>
      <c r="E23" s="264">
        <v>0</v>
      </c>
      <c r="F23" s="213">
        <f>SUM(B23:E23)</f>
        <v>204.852</v>
      </c>
      <c r="G23" s="216">
        <f t="shared" si="2"/>
        <v>0.004307634477368338</v>
      </c>
      <c r="H23" s="217">
        <v>64.173</v>
      </c>
      <c r="I23" s="214">
        <v>88.324</v>
      </c>
      <c r="J23" s="213"/>
      <c r="K23" s="264"/>
      <c r="L23" s="213">
        <f>SUM(H23:K23)</f>
        <v>152.497</v>
      </c>
      <c r="M23" s="386">
        <f>IF(ISERROR(F23/L23-1),"         /0",(F23/L23-1))</f>
        <v>0.34331822921106636</v>
      </c>
      <c r="N23" s="391">
        <v>581.519</v>
      </c>
      <c r="O23" s="214">
        <v>652.334</v>
      </c>
      <c r="P23" s="213"/>
      <c r="Q23" s="264"/>
      <c r="R23" s="213">
        <f>SUM(N23:Q23)</f>
        <v>1233.853</v>
      </c>
      <c r="S23" s="406">
        <f t="shared" si="6"/>
        <v>0.003599568460095667</v>
      </c>
      <c r="T23" s="217">
        <v>739.646</v>
      </c>
      <c r="U23" s="214">
        <v>806.949</v>
      </c>
      <c r="V23" s="213"/>
      <c r="W23" s="264"/>
      <c r="X23" s="213">
        <f>SUM(T23:W23)</f>
        <v>1546.5949999999998</v>
      </c>
      <c r="Y23" s="212">
        <f t="shared" si="0"/>
        <v>-0.20221324910529248</v>
      </c>
    </row>
    <row r="24" spans="1:25" ht="19.5" customHeight="1">
      <c r="A24" s="219" t="s">
        <v>194</v>
      </c>
      <c r="B24" s="217">
        <v>81.875</v>
      </c>
      <c r="C24" s="214">
        <v>1.362</v>
      </c>
      <c r="D24" s="213">
        <v>0</v>
      </c>
      <c r="E24" s="264">
        <v>0</v>
      </c>
      <c r="F24" s="213">
        <f t="shared" si="1"/>
        <v>83.237</v>
      </c>
      <c r="G24" s="216">
        <f t="shared" si="2"/>
        <v>0.0017503103264440098</v>
      </c>
      <c r="H24" s="217">
        <v>68.592</v>
      </c>
      <c r="I24" s="214">
        <v>0.681</v>
      </c>
      <c r="J24" s="213"/>
      <c r="K24" s="264"/>
      <c r="L24" s="213">
        <f t="shared" si="3"/>
        <v>69.273</v>
      </c>
      <c r="M24" s="386">
        <f t="shared" si="4"/>
        <v>0.20157925887430883</v>
      </c>
      <c r="N24" s="391">
        <v>672.66</v>
      </c>
      <c r="O24" s="214">
        <v>7.830000000000002</v>
      </c>
      <c r="P24" s="213"/>
      <c r="Q24" s="264"/>
      <c r="R24" s="213">
        <f t="shared" si="5"/>
        <v>680.49</v>
      </c>
      <c r="S24" s="406">
        <f t="shared" si="6"/>
        <v>0.0019852205582111485</v>
      </c>
      <c r="T24" s="217">
        <v>336.842</v>
      </c>
      <c r="U24" s="214">
        <v>6.827000000000001</v>
      </c>
      <c r="V24" s="213"/>
      <c r="W24" s="264"/>
      <c r="X24" s="213">
        <f t="shared" si="7"/>
        <v>343.669</v>
      </c>
      <c r="Y24" s="212">
        <f t="shared" si="0"/>
        <v>0.9800738501290487</v>
      </c>
    </row>
    <row r="25" spans="1:25" ht="19.5" customHeight="1">
      <c r="A25" s="219" t="s">
        <v>219</v>
      </c>
      <c r="B25" s="217">
        <v>72.776</v>
      </c>
      <c r="C25" s="214">
        <v>0</v>
      </c>
      <c r="D25" s="213">
        <v>0</v>
      </c>
      <c r="E25" s="264">
        <v>0</v>
      </c>
      <c r="F25" s="213">
        <f t="shared" si="1"/>
        <v>72.776</v>
      </c>
      <c r="G25" s="216">
        <f t="shared" si="2"/>
        <v>0.0015303360803163167</v>
      </c>
      <c r="H25" s="217">
        <v>56.006</v>
      </c>
      <c r="I25" s="214"/>
      <c r="J25" s="213"/>
      <c r="K25" s="264"/>
      <c r="L25" s="213">
        <f t="shared" si="3"/>
        <v>56.006</v>
      </c>
      <c r="M25" s="386">
        <f t="shared" si="4"/>
        <v>0.2994322036924615</v>
      </c>
      <c r="N25" s="391">
        <v>675.064</v>
      </c>
      <c r="O25" s="214"/>
      <c r="P25" s="213"/>
      <c r="Q25" s="264"/>
      <c r="R25" s="213">
        <f t="shared" si="5"/>
        <v>675.064</v>
      </c>
      <c r="S25" s="406">
        <f t="shared" si="6"/>
        <v>0.001969391072474615</v>
      </c>
      <c r="T25" s="217">
        <v>431.21799999999996</v>
      </c>
      <c r="U25" s="214"/>
      <c r="V25" s="213"/>
      <c r="W25" s="264"/>
      <c r="X25" s="213">
        <f t="shared" si="7"/>
        <v>431.21799999999996</v>
      </c>
      <c r="Y25" s="212">
        <f t="shared" si="0"/>
        <v>0.5654819604005399</v>
      </c>
    </row>
    <row r="26" spans="1:25" ht="19.5" customHeight="1" thickBot="1">
      <c r="A26" s="219" t="s">
        <v>212</v>
      </c>
      <c r="B26" s="217">
        <v>49.755</v>
      </c>
      <c r="C26" s="214">
        <v>16.573</v>
      </c>
      <c r="D26" s="213">
        <v>0.2</v>
      </c>
      <c r="E26" s="264">
        <v>0.08</v>
      </c>
      <c r="F26" s="213">
        <f>SUM(B26:E26)</f>
        <v>66.608</v>
      </c>
      <c r="G26" s="216">
        <f>F26/$F$9</f>
        <v>0.0014006351769499455</v>
      </c>
      <c r="H26" s="217">
        <v>57.87</v>
      </c>
      <c r="I26" s="214">
        <v>12.506</v>
      </c>
      <c r="J26" s="213">
        <v>15.469999999999999</v>
      </c>
      <c r="K26" s="264">
        <v>5.319999999999999</v>
      </c>
      <c r="L26" s="213">
        <f>SUM(H26:K26)</f>
        <v>91.166</v>
      </c>
      <c r="M26" s="386">
        <f>IF(ISERROR(F26/L26-1),"         /0",(F26/L26-1))</f>
        <v>-0.26937674132900413</v>
      </c>
      <c r="N26" s="391">
        <v>470.6840000000001</v>
      </c>
      <c r="O26" s="214">
        <v>116.075</v>
      </c>
      <c r="P26" s="213">
        <v>101.359</v>
      </c>
      <c r="Q26" s="264">
        <v>6.929</v>
      </c>
      <c r="R26" s="213">
        <f>SUM(N26:Q26)</f>
        <v>695.0470000000001</v>
      </c>
      <c r="S26" s="406">
        <f>R26/$R$9</f>
        <v>0.002027688273630743</v>
      </c>
      <c r="T26" s="217">
        <v>529.53</v>
      </c>
      <c r="U26" s="214">
        <v>93.892</v>
      </c>
      <c r="V26" s="213">
        <v>4478.723</v>
      </c>
      <c r="W26" s="264">
        <v>3619.662</v>
      </c>
      <c r="X26" s="213">
        <f>SUM(T26:W26)</f>
        <v>8721.807</v>
      </c>
      <c r="Y26" s="212">
        <f t="shared" si="0"/>
        <v>-0.9203092891186425</v>
      </c>
    </row>
    <row r="27" spans="1:25" s="220" customFormat="1" ht="19.5" customHeight="1">
      <c r="A27" s="227" t="s">
        <v>60</v>
      </c>
      <c r="B27" s="224">
        <f>SUM(B28:B44)</f>
        <v>3862.897</v>
      </c>
      <c r="C27" s="223">
        <f>SUM(C28:C44)</f>
        <v>4889.895</v>
      </c>
      <c r="D27" s="222">
        <f>SUM(D28:D44)</f>
        <v>145.03699999999998</v>
      </c>
      <c r="E27" s="292">
        <f>SUM(E28:E44)</f>
        <v>540.962</v>
      </c>
      <c r="F27" s="222">
        <f>SUM(B27:E27)</f>
        <v>9438.791000000001</v>
      </c>
      <c r="G27" s="225">
        <f>F27/$F$9</f>
        <v>0.19847920223514523</v>
      </c>
      <c r="H27" s="224">
        <f>SUM(H28:H44)</f>
        <v>3914.621</v>
      </c>
      <c r="I27" s="223">
        <f>SUM(I28:I44)</f>
        <v>4028.083000000001</v>
      </c>
      <c r="J27" s="222">
        <f>SUM(J28:J44)</f>
        <v>126.899</v>
      </c>
      <c r="K27" s="292">
        <f>SUM(K28:K44)</f>
        <v>572.484</v>
      </c>
      <c r="L27" s="222">
        <f>SUM(H27:K27)</f>
        <v>8642.087000000001</v>
      </c>
      <c r="M27" s="385">
        <f>IF(ISERROR(F27/L27-1),"         /0",(F27/L27-1))</f>
        <v>0.09218884281077</v>
      </c>
      <c r="N27" s="390">
        <f>SUM(N28:N44)</f>
        <v>26729.344000000005</v>
      </c>
      <c r="O27" s="223">
        <f>SUM(O28:O44)</f>
        <v>31210.254999999994</v>
      </c>
      <c r="P27" s="222">
        <f>SUM(P28:P44)</f>
        <v>920.502</v>
      </c>
      <c r="Q27" s="292">
        <f>SUM(Q28:Q44)</f>
        <v>2331.6259999999997</v>
      </c>
      <c r="R27" s="222">
        <f>SUM(N27:Q27)</f>
        <v>61191.727</v>
      </c>
      <c r="S27" s="405">
        <f>R27/$R$9</f>
        <v>0.17851706040183427</v>
      </c>
      <c r="T27" s="224">
        <f>SUM(T28:T44)</f>
        <v>24292.842000000004</v>
      </c>
      <c r="U27" s="223">
        <f>SUM(U28:U44)</f>
        <v>26331.308</v>
      </c>
      <c r="V27" s="222">
        <f>SUM(V28:V44)</f>
        <v>642.668</v>
      </c>
      <c r="W27" s="292">
        <f>SUM(W28:W44)</f>
        <v>2778.373</v>
      </c>
      <c r="X27" s="222">
        <f>SUM(T27:W27)</f>
        <v>54045.191000000006</v>
      </c>
      <c r="Y27" s="221">
        <f t="shared" si="0"/>
        <v>0.1322325977162333</v>
      </c>
    </row>
    <row r="28" spans="1:25" ht="19.5" customHeight="1">
      <c r="A28" s="234" t="s">
        <v>178</v>
      </c>
      <c r="B28" s="231">
        <v>1618.617</v>
      </c>
      <c r="C28" s="229">
        <v>1872.2709999999997</v>
      </c>
      <c r="D28" s="230">
        <v>0</v>
      </c>
      <c r="E28" s="276">
        <v>0</v>
      </c>
      <c r="F28" s="230">
        <f>SUM(B28:E28)</f>
        <v>3490.888</v>
      </c>
      <c r="G28" s="232">
        <f>F28/$F$9</f>
        <v>0.07340650569890166</v>
      </c>
      <c r="H28" s="231">
        <v>1708.593</v>
      </c>
      <c r="I28" s="229">
        <v>1557.267</v>
      </c>
      <c r="J28" s="230"/>
      <c r="K28" s="229"/>
      <c r="L28" s="230">
        <f>SUM(H28:K28)</f>
        <v>3265.86</v>
      </c>
      <c r="M28" s="387">
        <f>IF(ISERROR(F28/L28-1),"         /0",(F28/L28-1))</f>
        <v>0.0689031373053346</v>
      </c>
      <c r="N28" s="392">
        <v>11560.471000000005</v>
      </c>
      <c r="O28" s="229">
        <v>11126.411999999995</v>
      </c>
      <c r="P28" s="230"/>
      <c r="Q28" s="229"/>
      <c r="R28" s="230">
        <f>SUM(N28:Q28)</f>
        <v>22686.883</v>
      </c>
      <c r="S28" s="407">
        <f>R28/$R$9</f>
        <v>0.06618534663746861</v>
      </c>
      <c r="T28" s="231">
        <v>10648.503000000002</v>
      </c>
      <c r="U28" s="229">
        <v>9438.892999999998</v>
      </c>
      <c r="V28" s="230"/>
      <c r="W28" s="276"/>
      <c r="X28" s="230">
        <f>SUM(T28:W28)</f>
        <v>20087.396</v>
      </c>
      <c r="Y28" s="228">
        <f t="shared" si="0"/>
        <v>0.12940885916721112</v>
      </c>
    </row>
    <row r="29" spans="1:25" ht="19.5" customHeight="1">
      <c r="A29" s="234" t="s">
        <v>161</v>
      </c>
      <c r="B29" s="231">
        <v>1149.446</v>
      </c>
      <c r="C29" s="229">
        <v>838.3230000000001</v>
      </c>
      <c r="D29" s="230">
        <v>0</v>
      </c>
      <c r="E29" s="276">
        <v>0</v>
      </c>
      <c r="F29" s="230">
        <f>SUM(B29:E29)</f>
        <v>1987.769</v>
      </c>
      <c r="G29" s="232">
        <f>F29/$F$9</f>
        <v>0.04179887078204744</v>
      </c>
      <c r="H29" s="231">
        <v>1193.625</v>
      </c>
      <c r="I29" s="229">
        <v>1043.602</v>
      </c>
      <c r="J29" s="230">
        <v>0</v>
      </c>
      <c r="K29" s="229">
        <v>0</v>
      </c>
      <c r="L29" s="230">
        <f>SUM(H29:K29)</f>
        <v>2237.227</v>
      </c>
      <c r="M29" s="387">
        <f>IF(ISERROR(F29/L29-1),"         /0",(F29/L29-1))</f>
        <v>-0.11150321357644977</v>
      </c>
      <c r="N29" s="392">
        <v>6573.55</v>
      </c>
      <c r="O29" s="229">
        <v>5301.1759999999995</v>
      </c>
      <c r="P29" s="230">
        <v>0</v>
      </c>
      <c r="Q29" s="229">
        <v>0</v>
      </c>
      <c r="R29" s="230">
        <f>SUM(N29:Q29)</f>
        <v>11874.725999999999</v>
      </c>
      <c r="S29" s="407">
        <f>R29/$R$9</f>
        <v>0.03464261073391885</v>
      </c>
      <c r="T29" s="231">
        <v>6887.504999999998</v>
      </c>
      <c r="U29" s="229">
        <v>6167.702</v>
      </c>
      <c r="V29" s="230">
        <v>0</v>
      </c>
      <c r="W29" s="229">
        <v>0</v>
      </c>
      <c r="X29" s="230">
        <f>SUM(T29:W29)</f>
        <v>13055.206999999999</v>
      </c>
      <c r="Y29" s="228">
        <f t="shared" si="0"/>
        <v>-0.09042223535789207</v>
      </c>
    </row>
    <row r="30" spans="1:25" ht="19.5" customHeight="1">
      <c r="A30" s="234" t="s">
        <v>193</v>
      </c>
      <c r="B30" s="231">
        <v>312.772</v>
      </c>
      <c r="C30" s="229">
        <v>642.039</v>
      </c>
      <c r="D30" s="230">
        <v>0</v>
      </c>
      <c r="E30" s="276">
        <v>0</v>
      </c>
      <c r="F30" s="230">
        <f>SUM(B30:E30)</f>
        <v>954.8109999999999</v>
      </c>
      <c r="G30" s="232">
        <f>F30/$F$9</f>
        <v>0.020077796570062968</v>
      </c>
      <c r="H30" s="231"/>
      <c r="I30" s="229"/>
      <c r="J30" s="230"/>
      <c r="K30" s="229"/>
      <c r="L30" s="230">
        <f>SUM(H30:K30)</f>
        <v>0</v>
      </c>
      <c r="M30" s="387" t="str">
        <f>IF(ISERROR(F30/L30-1),"         /0",(F30/L30-1))</f>
        <v>         /0</v>
      </c>
      <c r="N30" s="392">
        <v>1980.5009999999997</v>
      </c>
      <c r="O30" s="229">
        <v>4945.205</v>
      </c>
      <c r="P30" s="230"/>
      <c r="Q30" s="229"/>
      <c r="R30" s="230">
        <f>SUM(N30:Q30)</f>
        <v>6925.706</v>
      </c>
      <c r="S30" s="407">
        <f>R30/$R$9</f>
        <v>0.020204637733583594</v>
      </c>
      <c r="T30" s="231"/>
      <c r="U30" s="229"/>
      <c r="V30" s="230"/>
      <c r="W30" s="229"/>
      <c r="X30" s="230">
        <f>SUM(T30:W30)</f>
        <v>0</v>
      </c>
      <c r="Y30" s="228" t="str">
        <f t="shared" si="0"/>
        <v>         /0</v>
      </c>
    </row>
    <row r="31" spans="1:25" ht="19.5" customHeight="1">
      <c r="A31" s="234" t="s">
        <v>217</v>
      </c>
      <c r="B31" s="231">
        <v>0</v>
      </c>
      <c r="C31" s="229">
        <v>0</v>
      </c>
      <c r="D31" s="230">
        <v>70.939</v>
      </c>
      <c r="E31" s="276">
        <v>351.53</v>
      </c>
      <c r="F31" s="230">
        <f aca="true" t="shared" si="8" ref="F31:F42">SUM(B31:E31)</f>
        <v>422.46899999999994</v>
      </c>
      <c r="G31" s="232">
        <f aca="true" t="shared" si="9" ref="G31:G42">F31/$F$9</f>
        <v>0.008883691787335852</v>
      </c>
      <c r="H31" s="231"/>
      <c r="I31" s="229"/>
      <c r="J31" s="230"/>
      <c r="K31" s="229"/>
      <c r="L31" s="230">
        <f aca="true" t="shared" si="10" ref="L31:L42">SUM(H31:K31)</f>
        <v>0</v>
      </c>
      <c r="M31" s="387" t="str">
        <f aca="true" t="shared" si="11" ref="M31:M42">IF(ISERROR(F31/L31-1),"         /0",(F31/L31-1))</f>
        <v>         /0</v>
      </c>
      <c r="N31" s="392"/>
      <c r="O31" s="229"/>
      <c r="P31" s="230">
        <v>166.39299999999997</v>
      </c>
      <c r="Q31" s="229">
        <v>857.208</v>
      </c>
      <c r="R31" s="230">
        <f aca="true" t="shared" si="12" ref="R31:R42">SUM(N31:Q31)</f>
        <v>1023.6009999999999</v>
      </c>
      <c r="S31" s="407">
        <f aca="true" t="shared" si="13" ref="S31:S42">R31/$R$9</f>
        <v>0.002986191933173874</v>
      </c>
      <c r="T31" s="231"/>
      <c r="U31" s="229"/>
      <c r="V31" s="230"/>
      <c r="W31" s="229"/>
      <c r="X31" s="230">
        <f aca="true" t="shared" si="14" ref="X31:X42">SUM(T31:W31)</f>
        <v>0</v>
      </c>
      <c r="Y31" s="228" t="str">
        <f t="shared" si="0"/>
        <v>         /0</v>
      </c>
    </row>
    <row r="32" spans="1:25" ht="19.5" customHeight="1">
      <c r="A32" s="234" t="s">
        <v>162</v>
      </c>
      <c r="B32" s="231">
        <v>213.731</v>
      </c>
      <c r="C32" s="229">
        <v>178.514</v>
      </c>
      <c r="D32" s="230">
        <v>0</v>
      </c>
      <c r="E32" s="276">
        <v>0</v>
      </c>
      <c r="F32" s="230">
        <f t="shared" si="8"/>
        <v>392.245</v>
      </c>
      <c r="G32" s="232">
        <f t="shared" si="9"/>
        <v>0.008248140538414776</v>
      </c>
      <c r="H32" s="231">
        <v>0</v>
      </c>
      <c r="I32" s="229">
        <v>0</v>
      </c>
      <c r="J32" s="230"/>
      <c r="K32" s="229"/>
      <c r="L32" s="230">
        <f t="shared" si="10"/>
        <v>0</v>
      </c>
      <c r="M32" s="387" t="str">
        <f t="shared" si="11"/>
        <v>         /0</v>
      </c>
      <c r="N32" s="392">
        <v>1097.3609999999999</v>
      </c>
      <c r="O32" s="229">
        <v>931.871</v>
      </c>
      <c r="P32" s="230"/>
      <c r="Q32" s="229"/>
      <c r="R32" s="230">
        <f t="shared" si="12"/>
        <v>2029.232</v>
      </c>
      <c r="S32" s="407">
        <f t="shared" si="13"/>
        <v>0.005919959270202244</v>
      </c>
      <c r="T32" s="231">
        <v>0</v>
      </c>
      <c r="U32" s="229">
        <v>0</v>
      </c>
      <c r="V32" s="230">
        <v>0</v>
      </c>
      <c r="W32" s="229">
        <v>0</v>
      </c>
      <c r="X32" s="230">
        <f t="shared" si="14"/>
        <v>0</v>
      </c>
      <c r="Y32" s="228" t="str">
        <f t="shared" si="0"/>
        <v>         /0</v>
      </c>
    </row>
    <row r="33" spans="1:25" ht="19.5" customHeight="1">
      <c r="A33" s="234" t="s">
        <v>218</v>
      </c>
      <c r="B33" s="231">
        <v>175.92</v>
      </c>
      <c r="C33" s="229">
        <v>191.202</v>
      </c>
      <c r="D33" s="230">
        <v>0</v>
      </c>
      <c r="E33" s="276">
        <v>0</v>
      </c>
      <c r="F33" s="230">
        <f t="shared" si="8"/>
        <v>367.12199999999996</v>
      </c>
      <c r="G33" s="232">
        <f t="shared" si="9"/>
        <v>0.007719853282371754</v>
      </c>
      <c r="H33" s="231">
        <v>261.548</v>
      </c>
      <c r="I33" s="229">
        <v>194.347</v>
      </c>
      <c r="J33" s="230"/>
      <c r="K33" s="229"/>
      <c r="L33" s="230">
        <f t="shared" si="10"/>
        <v>455.895</v>
      </c>
      <c r="M33" s="387">
        <f t="shared" si="11"/>
        <v>-0.19472246898957002</v>
      </c>
      <c r="N33" s="392">
        <v>809.0759999999999</v>
      </c>
      <c r="O33" s="229">
        <v>899.117</v>
      </c>
      <c r="P33" s="230"/>
      <c r="Q33" s="229"/>
      <c r="R33" s="230">
        <f t="shared" si="12"/>
        <v>1708.1929999999998</v>
      </c>
      <c r="S33" s="407">
        <f t="shared" si="13"/>
        <v>0.004983379419230813</v>
      </c>
      <c r="T33" s="231">
        <v>1912.9650000000001</v>
      </c>
      <c r="U33" s="229">
        <v>1533.235</v>
      </c>
      <c r="V33" s="230"/>
      <c r="W33" s="229"/>
      <c r="X33" s="230">
        <f t="shared" si="14"/>
        <v>3446.2</v>
      </c>
      <c r="Y33" s="228">
        <f t="shared" si="0"/>
        <v>-0.5043256340316871</v>
      </c>
    </row>
    <row r="34" spans="1:25" ht="19.5" customHeight="1">
      <c r="A34" s="234" t="s">
        <v>215</v>
      </c>
      <c r="B34" s="231">
        <v>0</v>
      </c>
      <c r="C34" s="229">
        <v>322.315</v>
      </c>
      <c r="D34" s="230">
        <v>0</v>
      </c>
      <c r="E34" s="276">
        <v>0</v>
      </c>
      <c r="F34" s="230">
        <f>SUM(B34:E34)</f>
        <v>322.315</v>
      </c>
      <c r="G34" s="232">
        <f>F34/$F$9</f>
        <v>0.006777650238088843</v>
      </c>
      <c r="H34" s="231"/>
      <c r="I34" s="229">
        <v>257.147</v>
      </c>
      <c r="J34" s="230"/>
      <c r="K34" s="229"/>
      <c r="L34" s="230">
        <f>SUM(H34:K34)</f>
        <v>257.147</v>
      </c>
      <c r="M34" s="387">
        <f>IF(ISERROR(F34/L34-1),"         /0",(F34/L34-1))</f>
        <v>0.25342702812010254</v>
      </c>
      <c r="N34" s="392"/>
      <c r="O34" s="229">
        <v>2132.926</v>
      </c>
      <c r="P34" s="230"/>
      <c r="Q34" s="229"/>
      <c r="R34" s="230">
        <f>SUM(N34:Q34)</f>
        <v>2132.926</v>
      </c>
      <c r="S34" s="407">
        <f>R34/$R$9</f>
        <v>0.006222469903074361</v>
      </c>
      <c r="T34" s="231"/>
      <c r="U34" s="229">
        <v>1690.058</v>
      </c>
      <c r="V34" s="230"/>
      <c r="W34" s="229"/>
      <c r="X34" s="230">
        <f>SUM(T34:W34)</f>
        <v>1690.058</v>
      </c>
      <c r="Y34" s="228">
        <f>IF(ISERROR(R34/X34-1),"         /0",IF(R34/X34-1&gt;5,"*",(R34/X34-1)))</f>
        <v>0.2620430778115308</v>
      </c>
    </row>
    <row r="35" spans="1:25" ht="19.5" customHeight="1">
      <c r="A35" s="234" t="s">
        <v>214</v>
      </c>
      <c r="B35" s="231">
        <v>0</v>
      </c>
      <c r="C35" s="229">
        <v>321.609</v>
      </c>
      <c r="D35" s="230">
        <v>0</v>
      </c>
      <c r="E35" s="276">
        <v>0</v>
      </c>
      <c r="F35" s="230">
        <f>SUM(B35:E35)</f>
        <v>321.609</v>
      </c>
      <c r="G35" s="232">
        <f>F35/$F$9</f>
        <v>0.006762804447269021</v>
      </c>
      <c r="H35" s="231">
        <v>106.17500000000001</v>
      </c>
      <c r="I35" s="229">
        <v>157.17600000000002</v>
      </c>
      <c r="J35" s="230"/>
      <c r="K35" s="229"/>
      <c r="L35" s="230">
        <f>SUM(H35:K35)</f>
        <v>263.351</v>
      </c>
      <c r="M35" s="387">
        <f>IF(ISERROR(F35/L35-1),"         /0",(F35/L35-1))</f>
        <v>0.22121807018010187</v>
      </c>
      <c r="N35" s="392">
        <v>376.48699999999997</v>
      </c>
      <c r="O35" s="229">
        <v>1471.9340000000004</v>
      </c>
      <c r="P35" s="230"/>
      <c r="Q35" s="229"/>
      <c r="R35" s="230">
        <f>SUM(N35:Q35)</f>
        <v>1848.4210000000003</v>
      </c>
      <c r="S35" s="407">
        <f>R35/$R$9</f>
        <v>0.005392472144233141</v>
      </c>
      <c r="T35" s="231">
        <v>378.353</v>
      </c>
      <c r="U35" s="229">
        <v>1310.0149999999999</v>
      </c>
      <c r="V35" s="230"/>
      <c r="W35" s="229"/>
      <c r="X35" s="230">
        <f>SUM(T35:W35)</f>
        <v>1688.368</v>
      </c>
      <c r="Y35" s="228">
        <f>IF(ISERROR(R35/X35-1),"         /0",IF(R35/X35-1&gt;5,"*",(R35/X35-1)))</f>
        <v>0.09479746121698618</v>
      </c>
    </row>
    <row r="36" spans="1:25" ht="19.5" customHeight="1">
      <c r="A36" s="234" t="s">
        <v>184</v>
      </c>
      <c r="B36" s="231">
        <v>93.803</v>
      </c>
      <c r="C36" s="229">
        <v>203.00799999999998</v>
      </c>
      <c r="D36" s="230">
        <v>0</v>
      </c>
      <c r="E36" s="276">
        <v>0</v>
      </c>
      <c r="F36" s="230">
        <f t="shared" si="8"/>
        <v>296.811</v>
      </c>
      <c r="G36" s="232">
        <f t="shared" si="9"/>
        <v>0.006241351301730876</v>
      </c>
      <c r="H36" s="231">
        <v>97.687</v>
      </c>
      <c r="I36" s="229">
        <v>221.92000000000002</v>
      </c>
      <c r="J36" s="230"/>
      <c r="K36" s="229"/>
      <c r="L36" s="230">
        <f t="shared" si="10"/>
        <v>319.607</v>
      </c>
      <c r="M36" s="387">
        <f t="shared" si="11"/>
        <v>-0.07132509613368931</v>
      </c>
      <c r="N36" s="392">
        <v>639.46</v>
      </c>
      <c r="O36" s="229">
        <v>1390.319</v>
      </c>
      <c r="P36" s="230"/>
      <c r="Q36" s="229"/>
      <c r="R36" s="230">
        <f t="shared" si="12"/>
        <v>2029.779</v>
      </c>
      <c r="S36" s="407">
        <f t="shared" si="13"/>
        <v>0.005921555055071003</v>
      </c>
      <c r="T36" s="231">
        <v>731.561</v>
      </c>
      <c r="U36" s="229">
        <v>1591.945</v>
      </c>
      <c r="V36" s="230"/>
      <c r="W36" s="229"/>
      <c r="X36" s="230">
        <f t="shared" si="14"/>
        <v>2323.506</v>
      </c>
      <c r="Y36" s="228">
        <f t="shared" si="0"/>
        <v>-0.1264154256541622</v>
      </c>
    </row>
    <row r="37" spans="1:25" ht="19.5" customHeight="1">
      <c r="A37" s="234" t="s">
        <v>187</v>
      </c>
      <c r="B37" s="231">
        <v>137.744</v>
      </c>
      <c r="C37" s="229">
        <v>65.107</v>
      </c>
      <c r="D37" s="230">
        <v>0</v>
      </c>
      <c r="E37" s="276">
        <v>0</v>
      </c>
      <c r="F37" s="230">
        <f t="shared" si="8"/>
        <v>202.851</v>
      </c>
      <c r="G37" s="232">
        <f t="shared" si="9"/>
        <v>0.004265557384690629</v>
      </c>
      <c r="H37" s="231">
        <v>117.005</v>
      </c>
      <c r="I37" s="229">
        <v>95.476</v>
      </c>
      <c r="J37" s="230"/>
      <c r="K37" s="229"/>
      <c r="L37" s="230">
        <f t="shared" si="10"/>
        <v>212.481</v>
      </c>
      <c r="M37" s="387">
        <f t="shared" si="11"/>
        <v>-0.04532169935194208</v>
      </c>
      <c r="N37" s="392">
        <v>880.177</v>
      </c>
      <c r="O37" s="229">
        <v>617.0619999999998</v>
      </c>
      <c r="P37" s="230"/>
      <c r="Q37" s="229"/>
      <c r="R37" s="230">
        <f t="shared" si="12"/>
        <v>1497.2389999999998</v>
      </c>
      <c r="S37" s="407">
        <f t="shared" si="13"/>
        <v>0.004367954919771784</v>
      </c>
      <c r="T37" s="231">
        <v>764.513</v>
      </c>
      <c r="U37" s="229">
        <v>548.897</v>
      </c>
      <c r="V37" s="230">
        <v>0</v>
      </c>
      <c r="W37" s="229">
        <v>0</v>
      </c>
      <c r="X37" s="230">
        <f t="shared" si="14"/>
        <v>1313.41</v>
      </c>
      <c r="Y37" s="228">
        <f t="shared" si="0"/>
        <v>0.1399631493593012</v>
      </c>
    </row>
    <row r="38" spans="1:25" ht="19.5" customHeight="1">
      <c r="A38" s="234" t="s">
        <v>176</v>
      </c>
      <c r="B38" s="231">
        <v>106.504</v>
      </c>
      <c r="C38" s="229">
        <v>74.305</v>
      </c>
      <c r="D38" s="230">
        <v>0</v>
      </c>
      <c r="E38" s="276">
        <v>0</v>
      </c>
      <c r="F38" s="230">
        <f>SUM(B38:E38)</f>
        <v>180.80900000000003</v>
      </c>
      <c r="G38" s="232">
        <f>F38/$F$9</f>
        <v>0.0038020574962338268</v>
      </c>
      <c r="H38" s="231">
        <v>69.50399999999999</v>
      </c>
      <c r="I38" s="229">
        <v>0.77</v>
      </c>
      <c r="J38" s="230"/>
      <c r="K38" s="229"/>
      <c r="L38" s="230">
        <f>SUM(H38:K38)</f>
        <v>70.27399999999999</v>
      </c>
      <c r="M38" s="387">
        <f>IF(ISERROR(F38/L38-1),"         /0",(F38/L38-1))</f>
        <v>1.5729145914563003</v>
      </c>
      <c r="N38" s="392">
        <v>1017.9010000000002</v>
      </c>
      <c r="O38" s="229">
        <v>1000.4840000000002</v>
      </c>
      <c r="P38" s="230"/>
      <c r="Q38" s="229"/>
      <c r="R38" s="230">
        <f>SUM(N38:Q38)</f>
        <v>2018.3850000000002</v>
      </c>
      <c r="S38" s="407">
        <f>R38/$R$9</f>
        <v>0.005888314885428161</v>
      </c>
      <c r="T38" s="231">
        <v>625.9490000000001</v>
      </c>
      <c r="U38" s="229">
        <v>345.418</v>
      </c>
      <c r="V38" s="230"/>
      <c r="W38" s="229"/>
      <c r="X38" s="230">
        <f>SUM(T38:W38)</f>
        <v>971.3670000000001</v>
      </c>
      <c r="Y38" s="228">
        <f>IF(ISERROR(R38/X38-1),"         /0",IF(R38/X38-1&gt;5,"*",(R38/X38-1)))</f>
        <v>1.0778809656906194</v>
      </c>
    </row>
    <row r="39" spans="1:25" ht="19.5" customHeight="1">
      <c r="A39" s="234" t="s">
        <v>213</v>
      </c>
      <c r="B39" s="231">
        <v>0</v>
      </c>
      <c r="C39" s="229">
        <v>0</v>
      </c>
      <c r="D39" s="230">
        <v>7.484</v>
      </c>
      <c r="E39" s="276">
        <v>108.60300000000001</v>
      </c>
      <c r="F39" s="230">
        <f>SUM(B39:E39)</f>
        <v>116.087</v>
      </c>
      <c r="G39" s="232">
        <f>F39/$F$9</f>
        <v>0.00244108118824448</v>
      </c>
      <c r="H39" s="231"/>
      <c r="I39" s="229"/>
      <c r="J39" s="230">
        <v>101.629</v>
      </c>
      <c r="K39" s="229">
        <v>252.654</v>
      </c>
      <c r="L39" s="230">
        <f>SUM(H39:K39)</f>
        <v>354.283</v>
      </c>
      <c r="M39" s="387">
        <f>IF(ISERROR(F39/L39-1),"         /0",(F39/L39-1))</f>
        <v>-0.672332570289853</v>
      </c>
      <c r="N39" s="392"/>
      <c r="O39" s="229"/>
      <c r="P39" s="230">
        <v>151.72000000000003</v>
      </c>
      <c r="Q39" s="229">
        <v>544.5840000000001</v>
      </c>
      <c r="R39" s="230">
        <f>SUM(N39:Q39)</f>
        <v>696.3040000000001</v>
      </c>
      <c r="S39" s="407">
        <f>R39/$R$9</f>
        <v>0.0020313553697551114</v>
      </c>
      <c r="T39" s="231"/>
      <c r="U39" s="229"/>
      <c r="V39" s="230">
        <v>404.435</v>
      </c>
      <c r="W39" s="229">
        <v>688.3469999999999</v>
      </c>
      <c r="X39" s="230">
        <f>SUM(T39:W39)</f>
        <v>1092.782</v>
      </c>
      <c r="Y39" s="228">
        <f>IF(ISERROR(R39/X39-1),"         /0",IF(R39/X39-1&gt;5,"*",(R39/X39-1)))</f>
        <v>-0.3628152733116028</v>
      </c>
    </row>
    <row r="40" spans="1:25" ht="19.5" customHeight="1">
      <c r="A40" s="234" t="s">
        <v>216</v>
      </c>
      <c r="B40" s="231">
        <v>0</v>
      </c>
      <c r="C40" s="229">
        <v>0</v>
      </c>
      <c r="D40" s="230">
        <v>58.134</v>
      </c>
      <c r="E40" s="276">
        <v>32.248999999999995</v>
      </c>
      <c r="F40" s="230">
        <f>SUM(B40:E40)</f>
        <v>90.383</v>
      </c>
      <c r="G40" s="232">
        <f>F40/$F$9</f>
        <v>0.001900576645421975</v>
      </c>
      <c r="H40" s="231"/>
      <c r="I40" s="229"/>
      <c r="J40" s="230"/>
      <c r="K40" s="229">
        <v>282.173</v>
      </c>
      <c r="L40" s="230">
        <f>SUM(H40:K40)</f>
        <v>282.173</v>
      </c>
      <c r="M40" s="387">
        <f>IF(ISERROR(F40/L40-1),"         /0",(F40/L40-1))</f>
        <v>-0.6796894103971678</v>
      </c>
      <c r="N40" s="392"/>
      <c r="O40" s="229"/>
      <c r="P40" s="230">
        <v>214.71500000000003</v>
      </c>
      <c r="Q40" s="229">
        <v>612.933</v>
      </c>
      <c r="R40" s="230">
        <f>SUM(N40:Q40)</f>
        <v>827.648</v>
      </c>
      <c r="S40" s="407">
        <f>R40/$R$9</f>
        <v>0.002414530448004145</v>
      </c>
      <c r="T40" s="231"/>
      <c r="U40" s="229"/>
      <c r="V40" s="230">
        <v>82.938</v>
      </c>
      <c r="W40" s="229">
        <v>1405.2380000000003</v>
      </c>
      <c r="X40" s="230">
        <f>SUM(T40:W40)</f>
        <v>1488.1760000000004</v>
      </c>
      <c r="Y40" s="228">
        <f>IF(ISERROR(R40/X40-1),"         /0",IF(R40/X40-1&gt;5,"*",(R40/X40-1)))</f>
        <v>-0.4438507273333263</v>
      </c>
    </row>
    <row r="41" spans="1:25" ht="19.5" customHeight="1">
      <c r="A41" s="234" t="s">
        <v>202</v>
      </c>
      <c r="B41" s="231">
        <v>0</v>
      </c>
      <c r="C41" s="229">
        <v>79.438</v>
      </c>
      <c r="D41" s="230">
        <v>0</v>
      </c>
      <c r="E41" s="276">
        <v>0</v>
      </c>
      <c r="F41" s="230">
        <f t="shared" si="8"/>
        <v>79.438</v>
      </c>
      <c r="G41" s="232">
        <f t="shared" si="9"/>
        <v>0.0016704248316500986</v>
      </c>
      <c r="H41" s="231">
        <v>42.059</v>
      </c>
      <c r="I41" s="229">
        <v>63.068</v>
      </c>
      <c r="J41" s="230"/>
      <c r="K41" s="229"/>
      <c r="L41" s="230">
        <f t="shared" si="10"/>
        <v>105.127</v>
      </c>
      <c r="M41" s="387">
        <f t="shared" si="11"/>
        <v>-0.24436158170593658</v>
      </c>
      <c r="N41" s="392">
        <v>261.796</v>
      </c>
      <c r="O41" s="229">
        <v>671.604</v>
      </c>
      <c r="P41" s="230"/>
      <c r="Q41" s="229"/>
      <c r="R41" s="230">
        <f t="shared" si="12"/>
        <v>933.4000000000001</v>
      </c>
      <c r="S41" s="407">
        <f t="shared" si="13"/>
        <v>0.0027230449661777337</v>
      </c>
      <c r="T41" s="231">
        <v>298.13300000000004</v>
      </c>
      <c r="U41" s="229">
        <v>544.318</v>
      </c>
      <c r="V41" s="230"/>
      <c r="W41" s="229"/>
      <c r="X41" s="230">
        <f t="shared" si="14"/>
        <v>842.451</v>
      </c>
      <c r="Y41" s="228">
        <f t="shared" si="0"/>
        <v>0.10795761415203975</v>
      </c>
    </row>
    <row r="42" spans="1:25" ht="19.5" customHeight="1">
      <c r="A42" s="234" t="s">
        <v>220</v>
      </c>
      <c r="B42" s="231">
        <v>0</v>
      </c>
      <c r="C42" s="229">
        <v>65.264</v>
      </c>
      <c r="D42" s="230">
        <v>0</v>
      </c>
      <c r="E42" s="276">
        <v>0</v>
      </c>
      <c r="F42" s="230">
        <f t="shared" si="8"/>
        <v>65.264</v>
      </c>
      <c r="G42" s="232">
        <f t="shared" si="9"/>
        <v>0.0013723735015082458</v>
      </c>
      <c r="H42" s="231"/>
      <c r="I42" s="229">
        <v>284.387</v>
      </c>
      <c r="J42" s="230"/>
      <c r="K42" s="229"/>
      <c r="L42" s="230">
        <f t="shared" si="10"/>
        <v>284.387</v>
      </c>
      <c r="M42" s="387">
        <f t="shared" si="11"/>
        <v>-0.7705099037579074</v>
      </c>
      <c r="N42" s="392"/>
      <c r="O42" s="229">
        <v>214.23899999999998</v>
      </c>
      <c r="P42" s="230"/>
      <c r="Q42" s="229"/>
      <c r="R42" s="230">
        <f t="shared" si="12"/>
        <v>214.23899999999998</v>
      </c>
      <c r="S42" s="407">
        <f t="shared" si="13"/>
        <v>0.00062500796069097</v>
      </c>
      <c r="T42" s="231">
        <v>88.513</v>
      </c>
      <c r="U42" s="229">
        <v>1267.419</v>
      </c>
      <c r="V42" s="230"/>
      <c r="W42" s="229"/>
      <c r="X42" s="230">
        <f t="shared" si="14"/>
        <v>1355.932</v>
      </c>
      <c r="Y42" s="228">
        <f t="shared" si="0"/>
        <v>-0.8419987137998071</v>
      </c>
    </row>
    <row r="43" spans="1:25" ht="19.5" customHeight="1">
      <c r="A43" s="234" t="s">
        <v>195</v>
      </c>
      <c r="B43" s="231">
        <v>32.734</v>
      </c>
      <c r="C43" s="229">
        <v>21.245</v>
      </c>
      <c r="D43" s="230">
        <v>0</v>
      </c>
      <c r="E43" s="276">
        <v>0</v>
      </c>
      <c r="F43" s="230">
        <f>SUM(B43:E43)</f>
        <v>53.979</v>
      </c>
      <c r="G43" s="232">
        <f>F43/$F$9</f>
        <v>0.0011350721567466536</v>
      </c>
      <c r="H43" s="231">
        <v>89.751</v>
      </c>
      <c r="I43" s="229">
        <v>34.675</v>
      </c>
      <c r="J43" s="230"/>
      <c r="K43" s="229"/>
      <c r="L43" s="230">
        <f>SUM(H43:K43)</f>
        <v>124.426</v>
      </c>
      <c r="M43" s="387">
        <f>IF(ISERROR(F43/L43-1),"         /0",(F43/L43-1))</f>
        <v>-0.5661758796393037</v>
      </c>
      <c r="N43" s="392">
        <v>373.2999999999999</v>
      </c>
      <c r="O43" s="229">
        <v>202.404</v>
      </c>
      <c r="P43" s="230"/>
      <c r="Q43" s="229"/>
      <c r="R43" s="230">
        <f>SUM(N43:Q43)</f>
        <v>575.704</v>
      </c>
      <c r="S43" s="407">
        <f>R43/$R$9</f>
        <v>0.0016795241902811077</v>
      </c>
      <c r="T43" s="231">
        <v>986.918</v>
      </c>
      <c r="U43" s="229">
        <v>846.7510000000001</v>
      </c>
      <c r="V43" s="230"/>
      <c r="W43" s="229"/>
      <c r="X43" s="230">
        <f>SUM(T43:W43)</f>
        <v>1833.669</v>
      </c>
      <c r="Y43" s="228">
        <f t="shared" si="0"/>
        <v>-0.6860371201127358</v>
      </c>
    </row>
    <row r="44" spans="1:25" ht="19.5" customHeight="1" thickBot="1">
      <c r="A44" s="234" t="s">
        <v>212</v>
      </c>
      <c r="B44" s="231">
        <v>21.625999999999998</v>
      </c>
      <c r="C44" s="229">
        <v>15.255</v>
      </c>
      <c r="D44" s="230">
        <v>8.48</v>
      </c>
      <c r="E44" s="276">
        <v>48.58</v>
      </c>
      <c r="F44" s="230">
        <f>SUM(B44:E44)</f>
        <v>93.941</v>
      </c>
      <c r="G44" s="232">
        <f>F44/$F$9</f>
        <v>0.0019753943844261173</v>
      </c>
      <c r="H44" s="231">
        <v>228.674</v>
      </c>
      <c r="I44" s="229">
        <v>118.24799999999999</v>
      </c>
      <c r="J44" s="230">
        <v>25.27</v>
      </c>
      <c r="K44" s="229">
        <v>37.657000000000004</v>
      </c>
      <c r="L44" s="230">
        <f>SUM(H44:K44)</f>
        <v>409.849</v>
      </c>
      <c r="M44" s="387">
        <f>IF(ISERROR(F44/L44-1),"         /0",(F44/L44-1))</f>
        <v>-0.7707911938299228</v>
      </c>
      <c r="N44" s="392">
        <v>1159.2640000000001</v>
      </c>
      <c r="O44" s="229">
        <v>305.50199999999995</v>
      </c>
      <c r="P44" s="230">
        <v>387.67400000000004</v>
      </c>
      <c r="Q44" s="229">
        <v>316.901</v>
      </c>
      <c r="R44" s="230">
        <f>SUM(N44:Q44)</f>
        <v>2169.341</v>
      </c>
      <c r="S44" s="407">
        <f>R44/$R$9</f>
        <v>0.006328704831768771</v>
      </c>
      <c r="T44" s="231">
        <v>969.9290000000001</v>
      </c>
      <c r="U44" s="229">
        <v>1046.6570000000002</v>
      </c>
      <c r="V44" s="230">
        <v>155.295</v>
      </c>
      <c r="W44" s="229">
        <v>684.7880000000001</v>
      </c>
      <c r="X44" s="230">
        <f>SUM(T44:W44)</f>
        <v>2856.6690000000003</v>
      </c>
      <c r="Y44" s="228">
        <f t="shared" si="0"/>
        <v>-0.24060470429020664</v>
      </c>
    </row>
    <row r="45" spans="1:25" s="220" customFormat="1" ht="19.5" customHeight="1">
      <c r="A45" s="227" t="s">
        <v>59</v>
      </c>
      <c r="B45" s="224">
        <f>SUM(B46:B55)</f>
        <v>1859.909</v>
      </c>
      <c r="C45" s="223">
        <f>SUM(C46:C55)</f>
        <v>1991.8689999999997</v>
      </c>
      <c r="D45" s="222">
        <f>SUM(D46:D55)</f>
        <v>0</v>
      </c>
      <c r="E45" s="223">
        <f>SUM(E46:E55)</f>
        <v>0</v>
      </c>
      <c r="F45" s="222">
        <f>SUM(B45:E45)</f>
        <v>3851.778</v>
      </c>
      <c r="G45" s="225">
        <f>F45/$F$9</f>
        <v>0.08099531228383838</v>
      </c>
      <c r="H45" s="224">
        <f>SUM(H46:H55)</f>
        <v>2678.166</v>
      </c>
      <c r="I45" s="223">
        <f>SUM(I46:I55)</f>
        <v>2138.893</v>
      </c>
      <c r="J45" s="222">
        <f>SUM(J46:J55)</f>
        <v>0</v>
      </c>
      <c r="K45" s="223">
        <f>SUM(K46:K55)</f>
        <v>0</v>
      </c>
      <c r="L45" s="222">
        <f>SUM(H45:K45)</f>
        <v>4817.059</v>
      </c>
      <c r="M45" s="385">
        <f>IF(ISERROR(F45/L45-1),"         /0",(F45/L45-1))</f>
        <v>-0.20038803759721446</v>
      </c>
      <c r="N45" s="390">
        <f>SUM(N46:N55)</f>
        <v>16762.376</v>
      </c>
      <c r="O45" s="223">
        <f>SUM(O46:O55)</f>
        <v>11880.707999999999</v>
      </c>
      <c r="P45" s="222">
        <f>SUM(P46:P55)</f>
        <v>610.775</v>
      </c>
      <c r="Q45" s="223">
        <f>SUM(Q46:Q55)</f>
        <v>6.178999999999999</v>
      </c>
      <c r="R45" s="222">
        <f>SUM(N45:Q45)</f>
        <v>29260.038</v>
      </c>
      <c r="S45" s="405">
        <f>R45/$R$9</f>
        <v>0.08536147330840926</v>
      </c>
      <c r="T45" s="224">
        <f>SUM(T46:T55)</f>
        <v>15642.384999999998</v>
      </c>
      <c r="U45" s="223">
        <f>SUM(U46:U55)</f>
        <v>9648.393999999998</v>
      </c>
      <c r="V45" s="222">
        <f>SUM(V46:V55)</f>
        <v>184.853</v>
      </c>
      <c r="W45" s="223">
        <f>SUM(W46:W55)</f>
        <v>8.052999999999999</v>
      </c>
      <c r="X45" s="222">
        <f>SUM(T45:W45)</f>
        <v>25483.684999999994</v>
      </c>
      <c r="Y45" s="221">
        <f t="shared" si="0"/>
        <v>0.14818708518803336</v>
      </c>
    </row>
    <row r="46" spans="1:25" ht="19.5" customHeight="1">
      <c r="A46" s="234" t="s">
        <v>161</v>
      </c>
      <c r="B46" s="231">
        <v>84.00199999999998</v>
      </c>
      <c r="C46" s="229">
        <v>715.057</v>
      </c>
      <c r="D46" s="230">
        <v>0</v>
      </c>
      <c r="E46" s="229">
        <v>0</v>
      </c>
      <c r="F46" s="230">
        <f>SUM(B46:E46)</f>
        <v>799.059</v>
      </c>
      <c r="G46" s="232">
        <f>F46/$F$9</f>
        <v>0.016802638479738865</v>
      </c>
      <c r="H46" s="231">
        <v>74.81800000000001</v>
      </c>
      <c r="I46" s="229">
        <v>476.1</v>
      </c>
      <c r="J46" s="230"/>
      <c r="K46" s="229"/>
      <c r="L46" s="230">
        <f>SUM(H46:K46)</f>
        <v>550.918</v>
      </c>
      <c r="M46" s="387">
        <f>IF(ISERROR(F46/L46-1),"         /0",(F46/L46-1))</f>
        <v>0.45041367317822245</v>
      </c>
      <c r="N46" s="392">
        <v>567.2790000000001</v>
      </c>
      <c r="O46" s="229">
        <v>4420.9169999999995</v>
      </c>
      <c r="P46" s="230">
        <v>0</v>
      </c>
      <c r="Q46" s="229">
        <v>0</v>
      </c>
      <c r="R46" s="230">
        <f>SUM(N46:Q46)</f>
        <v>4988.196</v>
      </c>
      <c r="S46" s="407">
        <f>R46/$R$9</f>
        <v>0.01455226270420817</v>
      </c>
      <c r="T46" s="231">
        <v>457.80099999999993</v>
      </c>
      <c r="U46" s="229">
        <v>1477.0720000000001</v>
      </c>
      <c r="V46" s="230">
        <v>0</v>
      </c>
      <c r="W46" s="229">
        <v>0</v>
      </c>
      <c r="X46" s="213">
        <f>SUM(T46:W46)</f>
        <v>1934.873</v>
      </c>
      <c r="Y46" s="228">
        <f t="shared" si="0"/>
        <v>1.578048275003062</v>
      </c>
    </row>
    <row r="47" spans="1:25" ht="19.5" customHeight="1">
      <c r="A47" s="234" t="s">
        <v>219</v>
      </c>
      <c r="B47" s="231">
        <v>785.6020000000001</v>
      </c>
      <c r="C47" s="229">
        <v>0</v>
      </c>
      <c r="D47" s="230">
        <v>0</v>
      </c>
      <c r="E47" s="229">
        <v>0</v>
      </c>
      <c r="F47" s="230">
        <f>SUM(B47:E47)</f>
        <v>785.6020000000001</v>
      </c>
      <c r="G47" s="232">
        <f>F47/$F$9</f>
        <v>0.016519664248772388</v>
      </c>
      <c r="H47" s="231">
        <v>1093.807</v>
      </c>
      <c r="I47" s="229"/>
      <c r="J47" s="230"/>
      <c r="K47" s="229"/>
      <c r="L47" s="230">
        <f>SUM(H47:K47)</f>
        <v>1093.807</v>
      </c>
      <c r="M47" s="387">
        <f>IF(ISERROR(F47/L47-1),"         /0",(F47/L47-1))</f>
        <v>-0.2817727441861315</v>
      </c>
      <c r="N47" s="392">
        <v>6595.325999999999</v>
      </c>
      <c r="O47" s="229"/>
      <c r="P47" s="230"/>
      <c r="Q47" s="229"/>
      <c r="R47" s="230">
        <f>SUM(N47:Q47)</f>
        <v>6595.325999999999</v>
      </c>
      <c r="S47" s="407">
        <f>R47/$R$9</f>
        <v>0.019240807011571808</v>
      </c>
      <c r="T47" s="231">
        <v>8520.562</v>
      </c>
      <c r="U47" s="229"/>
      <c r="V47" s="230"/>
      <c r="W47" s="229"/>
      <c r="X47" s="213">
        <f>SUM(T47:W47)</f>
        <v>8520.562</v>
      </c>
      <c r="Y47" s="228">
        <f t="shared" si="0"/>
        <v>-0.2259517623368037</v>
      </c>
    </row>
    <row r="48" spans="1:25" ht="19.5" customHeight="1">
      <c r="A48" s="234" t="s">
        <v>222</v>
      </c>
      <c r="B48" s="231">
        <v>388.135</v>
      </c>
      <c r="C48" s="229">
        <v>217.957</v>
      </c>
      <c r="D48" s="230">
        <v>0</v>
      </c>
      <c r="E48" s="229">
        <v>0</v>
      </c>
      <c r="F48" s="230">
        <f>SUM(B48:E48)</f>
        <v>606.092</v>
      </c>
      <c r="G48" s="232">
        <f>F48/$F$9</f>
        <v>0.012744922166525736</v>
      </c>
      <c r="H48" s="231">
        <v>1041.748</v>
      </c>
      <c r="I48" s="229">
        <v>734.564</v>
      </c>
      <c r="J48" s="230"/>
      <c r="K48" s="229"/>
      <c r="L48" s="230">
        <f>SUM(H48:K48)</f>
        <v>1776.312</v>
      </c>
      <c r="M48" s="387">
        <f>IF(ISERROR(F48/L48-1),"         /0",(F48/L48-1))</f>
        <v>-0.6587919239412896</v>
      </c>
      <c r="N48" s="392">
        <v>5177.067</v>
      </c>
      <c r="O48" s="229">
        <v>881.164</v>
      </c>
      <c r="P48" s="230">
        <v>610.775</v>
      </c>
      <c r="Q48" s="229">
        <v>5.879</v>
      </c>
      <c r="R48" s="230">
        <f>SUM(N48:Q48)</f>
        <v>6674.884999999999</v>
      </c>
      <c r="S48" s="407">
        <f>R48/$R$9</f>
        <v>0.019472907648452175</v>
      </c>
      <c r="T48" s="231">
        <v>3778.0570000000002</v>
      </c>
      <c r="U48" s="229">
        <v>2503.627</v>
      </c>
      <c r="V48" s="230">
        <v>184.829</v>
      </c>
      <c r="W48" s="229">
        <v>8.03</v>
      </c>
      <c r="X48" s="213">
        <f>SUM(T48:W48)</f>
        <v>6474.543</v>
      </c>
      <c r="Y48" s="228">
        <f t="shared" si="0"/>
        <v>0.03094303335385984</v>
      </c>
    </row>
    <row r="49" spans="1:25" ht="19.5" customHeight="1">
      <c r="A49" s="234" t="s">
        <v>189</v>
      </c>
      <c r="B49" s="231">
        <v>185.705</v>
      </c>
      <c r="C49" s="229">
        <v>352.807</v>
      </c>
      <c r="D49" s="230">
        <v>0</v>
      </c>
      <c r="E49" s="229">
        <v>0</v>
      </c>
      <c r="F49" s="230">
        <f>SUM(B49:E49)</f>
        <v>538.5120000000001</v>
      </c>
      <c r="G49" s="232">
        <f>F49/$F$9</f>
        <v>0.011323847742158135</v>
      </c>
      <c r="H49" s="231">
        <v>214.101</v>
      </c>
      <c r="I49" s="229">
        <v>357.173</v>
      </c>
      <c r="J49" s="230"/>
      <c r="K49" s="229"/>
      <c r="L49" s="230">
        <f>SUM(H49:K49)</f>
        <v>571.274</v>
      </c>
      <c r="M49" s="387">
        <f>IF(ISERROR(F49/L49-1),"         /0",(F49/L49-1))</f>
        <v>-0.05734901290799155</v>
      </c>
      <c r="N49" s="392">
        <v>1398.5379999999998</v>
      </c>
      <c r="O49" s="229">
        <v>2207.4590000000003</v>
      </c>
      <c r="P49" s="230"/>
      <c r="Q49" s="229"/>
      <c r="R49" s="230">
        <f>SUM(N49:Q49)</f>
        <v>3605.9970000000003</v>
      </c>
      <c r="S49" s="407">
        <f>R49/$R$9</f>
        <v>0.010519918554641107</v>
      </c>
      <c r="T49" s="231">
        <v>1450.8319999999999</v>
      </c>
      <c r="U49" s="229">
        <v>2176.308</v>
      </c>
      <c r="V49" s="230"/>
      <c r="W49" s="229"/>
      <c r="X49" s="213">
        <f>SUM(T49:W49)</f>
        <v>3627.14</v>
      </c>
      <c r="Y49" s="228">
        <f t="shared" si="0"/>
        <v>-0.005829110538881799</v>
      </c>
    </row>
    <row r="50" spans="1:25" ht="19.5" customHeight="1">
      <c r="A50" s="234" t="s">
        <v>196</v>
      </c>
      <c r="B50" s="231">
        <v>91.134</v>
      </c>
      <c r="C50" s="229">
        <v>263.173</v>
      </c>
      <c r="D50" s="230">
        <v>0</v>
      </c>
      <c r="E50" s="229">
        <v>0</v>
      </c>
      <c r="F50" s="230">
        <f>SUM(B50:E50)</f>
        <v>354.307</v>
      </c>
      <c r="G50" s="232">
        <f>F50/$F$9</f>
        <v>0.007450379048156442</v>
      </c>
      <c r="H50" s="231">
        <v>174.882</v>
      </c>
      <c r="I50" s="229">
        <v>312.921</v>
      </c>
      <c r="J50" s="230"/>
      <c r="K50" s="229"/>
      <c r="L50" s="230">
        <f>SUM(H50:K50)</f>
        <v>487.803</v>
      </c>
      <c r="M50" s="387">
        <f>IF(ISERROR(F50/L50-1),"         /0",(F50/L50-1))</f>
        <v>-0.27366785362123636</v>
      </c>
      <c r="N50" s="392">
        <v>771.384</v>
      </c>
      <c r="O50" s="229">
        <v>1891.74</v>
      </c>
      <c r="P50" s="230"/>
      <c r="Q50" s="229"/>
      <c r="R50" s="230">
        <f>SUM(N50:Q50)</f>
        <v>2663.124</v>
      </c>
      <c r="S50" s="407">
        <f>R50/$R$9</f>
        <v>0.007769237628569863</v>
      </c>
      <c r="T50" s="231">
        <v>820.4659999999999</v>
      </c>
      <c r="U50" s="229">
        <v>1971.1360000000002</v>
      </c>
      <c r="V50" s="230"/>
      <c r="W50" s="229"/>
      <c r="X50" s="213">
        <f>SUM(T50:W50)</f>
        <v>2791.602</v>
      </c>
      <c r="Y50" s="228">
        <f>IF(ISERROR(R50/X50-1),"         /0",IF(R50/X50-1&gt;5,"*",(R50/X50-1)))</f>
        <v>-0.04602303623510806</v>
      </c>
    </row>
    <row r="51" spans="1:25" ht="19.5" customHeight="1">
      <c r="A51" s="234" t="s">
        <v>203</v>
      </c>
      <c r="B51" s="231">
        <v>149.374</v>
      </c>
      <c r="C51" s="229">
        <v>143.839</v>
      </c>
      <c r="D51" s="230">
        <v>0</v>
      </c>
      <c r="E51" s="229">
        <v>0</v>
      </c>
      <c r="F51" s="230">
        <f>SUM(B51:E51)</f>
        <v>293.21299999999997</v>
      </c>
      <c r="G51" s="232">
        <f>F51/$F$9</f>
        <v>0.0061656924414338265</v>
      </c>
      <c r="H51" s="231"/>
      <c r="I51" s="229"/>
      <c r="J51" s="230"/>
      <c r="K51" s="229"/>
      <c r="L51" s="230">
        <f>SUM(H51:K51)</f>
        <v>0</v>
      </c>
      <c r="M51" s="387" t="str">
        <f>IF(ISERROR(F51/L51-1),"         /0",(F51/L51-1))</f>
        <v>         /0</v>
      </c>
      <c r="N51" s="392">
        <v>508.71200000000005</v>
      </c>
      <c r="O51" s="229">
        <v>534.347</v>
      </c>
      <c r="P51" s="230"/>
      <c r="Q51" s="229"/>
      <c r="R51" s="230">
        <f>SUM(N51:Q51)</f>
        <v>1043.059</v>
      </c>
      <c r="S51" s="407">
        <f>R51/$R$9</f>
        <v>0.0030429575309367696</v>
      </c>
      <c r="T51" s="231"/>
      <c r="U51" s="229"/>
      <c r="V51" s="230"/>
      <c r="W51" s="229"/>
      <c r="X51" s="213">
        <f>SUM(T51:W51)</f>
        <v>0</v>
      </c>
      <c r="Y51" s="228" t="str">
        <f>IF(ISERROR(R51/X51-1),"         /0",IF(R51/X51-1&gt;5,"*",(R51/X51-1)))</f>
        <v>         /0</v>
      </c>
    </row>
    <row r="52" spans="1:25" ht="19.5" customHeight="1">
      <c r="A52" s="234" t="s">
        <v>197</v>
      </c>
      <c r="B52" s="231">
        <v>17.174</v>
      </c>
      <c r="C52" s="229">
        <v>220.53199999999998</v>
      </c>
      <c r="D52" s="230">
        <v>0</v>
      </c>
      <c r="E52" s="229">
        <v>0</v>
      </c>
      <c r="F52" s="230">
        <f>SUM(B52:E52)</f>
        <v>237.706</v>
      </c>
      <c r="G52" s="232">
        <f>F52/$F$9</f>
        <v>0.004998489451298098</v>
      </c>
      <c r="H52" s="231">
        <v>19.121</v>
      </c>
      <c r="I52" s="229">
        <v>214.898</v>
      </c>
      <c r="J52" s="230"/>
      <c r="K52" s="229"/>
      <c r="L52" s="230">
        <f>SUM(H52:K52)</f>
        <v>234.019</v>
      </c>
      <c r="M52" s="387">
        <f>IF(ISERROR(F52/L52-1),"         /0",(F52/L52-1))</f>
        <v>0.015755130993637234</v>
      </c>
      <c r="N52" s="392">
        <v>71.80600000000001</v>
      </c>
      <c r="O52" s="229">
        <v>1406.503</v>
      </c>
      <c r="P52" s="230"/>
      <c r="Q52" s="229"/>
      <c r="R52" s="230">
        <f>SUM(N52:Q52)</f>
        <v>1478.309</v>
      </c>
      <c r="S52" s="407">
        <f>R52/$R$9</f>
        <v>0.004312729677421512</v>
      </c>
      <c r="T52" s="231">
        <v>58.19199999999999</v>
      </c>
      <c r="U52" s="229">
        <v>1477.014</v>
      </c>
      <c r="V52" s="230"/>
      <c r="W52" s="229"/>
      <c r="X52" s="213">
        <f>SUM(T52:W52)</f>
        <v>1535.206</v>
      </c>
      <c r="Y52" s="228">
        <f>IF(ISERROR(R52/X52-1),"         /0",IF(R52/X52-1&gt;5,"*",(R52/X52-1)))</f>
        <v>-0.03706147578891694</v>
      </c>
    </row>
    <row r="53" spans="1:25" ht="19.5" customHeight="1">
      <c r="A53" s="234" t="s">
        <v>391</v>
      </c>
      <c r="B53" s="231">
        <v>94.93</v>
      </c>
      <c r="C53" s="229">
        <v>46.591</v>
      </c>
      <c r="D53" s="230">
        <v>0</v>
      </c>
      <c r="E53" s="229">
        <v>0</v>
      </c>
      <c r="F53" s="230">
        <f>SUM(B53:E53)</f>
        <v>141.52100000000002</v>
      </c>
      <c r="G53" s="232">
        <f>F53/$F$9</f>
        <v>0.002975908162339858</v>
      </c>
      <c r="H53" s="231"/>
      <c r="I53" s="229"/>
      <c r="J53" s="230"/>
      <c r="K53" s="229"/>
      <c r="L53" s="230">
        <f>SUM(H53:K53)</f>
        <v>0</v>
      </c>
      <c r="M53" s="387" t="str">
        <f>IF(ISERROR(F53/L53-1),"         /0",(F53/L53-1))</f>
        <v>         /0</v>
      </c>
      <c r="N53" s="392">
        <v>865.3530000000001</v>
      </c>
      <c r="O53" s="229">
        <v>267.89799999999997</v>
      </c>
      <c r="P53" s="230"/>
      <c r="Q53" s="229"/>
      <c r="R53" s="230">
        <f>SUM(N53:Q53)</f>
        <v>1133.251</v>
      </c>
      <c r="S53" s="407">
        <f>R53/$R$9</f>
        <v>0.0033060782418747403</v>
      </c>
      <c r="T53" s="231"/>
      <c r="U53" s="229"/>
      <c r="V53" s="230"/>
      <c r="W53" s="229"/>
      <c r="X53" s="213">
        <f>SUM(T53:W53)</f>
        <v>0</v>
      </c>
      <c r="Y53" s="228" t="str">
        <f t="shared" si="0"/>
        <v>         /0</v>
      </c>
    </row>
    <row r="54" spans="1:25" ht="19.5" customHeight="1">
      <c r="A54" s="234" t="s">
        <v>205</v>
      </c>
      <c r="B54" s="231">
        <v>27.566</v>
      </c>
      <c r="C54" s="229">
        <v>31.913</v>
      </c>
      <c r="D54" s="230">
        <v>0</v>
      </c>
      <c r="E54" s="229">
        <v>0</v>
      </c>
      <c r="F54" s="230">
        <f>SUM(B54:E54)</f>
        <v>59.479</v>
      </c>
      <c r="G54" s="232">
        <f>F54/$F$9</f>
        <v>0.001250726334521466</v>
      </c>
      <c r="H54" s="231">
        <v>15.256</v>
      </c>
      <c r="I54" s="229">
        <v>43.237</v>
      </c>
      <c r="J54" s="230"/>
      <c r="K54" s="229"/>
      <c r="L54" s="230">
        <f>SUM(H54:K54)</f>
        <v>58.493</v>
      </c>
      <c r="M54" s="387">
        <f>IF(ISERROR(F54/L54-1),"         /0",(F54/L54-1))</f>
        <v>0.016856717897868023</v>
      </c>
      <c r="N54" s="392">
        <v>255.31399999999994</v>
      </c>
      <c r="O54" s="229">
        <v>270.67999999999995</v>
      </c>
      <c r="P54" s="230"/>
      <c r="Q54" s="229"/>
      <c r="R54" s="230">
        <f>SUM(N54:Q54)</f>
        <v>525.9939999999999</v>
      </c>
      <c r="S54" s="407">
        <f>R54/$R$9</f>
        <v>0.0015345032289904548</v>
      </c>
      <c r="T54" s="231">
        <v>15.256</v>
      </c>
      <c r="U54" s="229">
        <v>43.237</v>
      </c>
      <c r="V54" s="230"/>
      <c r="W54" s="229"/>
      <c r="X54" s="213">
        <f>SUM(T54:W54)</f>
        <v>58.493</v>
      </c>
      <c r="Y54" s="228" t="str">
        <f t="shared" si="0"/>
        <v>*</v>
      </c>
    </row>
    <row r="55" spans="1:25" ht="19.5" customHeight="1" thickBot="1">
      <c r="A55" s="234" t="s">
        <v>212</v>
      </c>
      <c r="B55" s="231">
        <v>36.287000000000006</v>
      </c>
      <c r="C55" s="229">
        <v>0</v>
      </c>
      <c r="D55" s="230">
        <v>0</v>
      </c>
      <c r="E55" s="229">
        <v>0</v>
      </c>
      <c r="F55" s="230">
        <f>SUM(B55:E55)</f>
        <v>36.287000000000006</v>
      </c>
      <c r="G55" s="232">
        <f>F55/$F$9</f>
        <v>0.0007630442088935666</v>
      </c>
      <c r="H55" s="231">
        <v>44.43300000000001</v>
      </c>
      <c r="I55" s="229"/>
      <c r="J55" s="230"/>
      <c r="K55" s="229"/>
      <c r="L55" s="230">
        <f>SUM(H55:K55)</f>
        <v>44.43300000000001</v>
      </c>
      <c r="M55" s="387">
        <f aca="true" t="shared" si="15" ref="M55:M79">IF(ISERROR(F55/L55-1),"         /0",(F55/L55-1))</f>
        <v>-0.1833322080435712</v>
      </c>
      <c r="N55" s="392">
        <v>551.597</v>
      </c>
      <c r="O55" s="229">
        <v>0</v>
      </c>
      <c r="P55" s="230"/>
      <c r="Q55" s="229">
        <v>0.3</v>
      </c>
      <c r="R55" s="230">
        <f>SUM(N55:Q55)</f>
        <v>551.8969999999999</v>
      </c>
      <c r="S55" s="407">
        <f>R55/$R$9</f>
        <v>0.0016100710817426533</v>
      </c>
      <c r="T55" s="231">
        <v>541.219</v>
      </c>
      <c r="U55" s="229">
        <v>0</v>
      </c>
      <c r="V55" s="230">
        <v>0.024</v>
      </c>
      <c r="W55" s="229">
        <v>0.023</v>
      </c>
      <c r="X55" s="213">
        <f>SUM(T55:W55)</f>
        <v>541.2660000000001</v>
      </c>
      <c r="Y55" s="228">
        <f t="shared" si="0"/>
        <v>0.019640989827552247</v>
      </c>
    </row>
    <row r="56" spans="1:25" s="220" customFormat="1" ht="19.5" customHeight="1">
      <c r="A56" s="227" t="s">
        <v>58</v>
      </c>
      <c r="B56" s="224">
        <f>SUM(B57:B73)</f>
        <v>2820.076</v>
      </c>
      <c r="C56" s="223">
        <f>SUM(C57:C73)</f>
        <v>2112.039</v>
      </c>
      <c r="D56" s="222">
        <f>SUM(D57:D73)</f>
        <v>110.639</v>
      </c>
      <c r="E56" s="223">
        <f>SUM(E57:E73)</f>
        <v>170.834</v>
      </c>
      <c r="F56" s="222">
        <f>SUM(B56:E56)</f>
        <v>5213.588</v>
      </c>
      <c r="G56" s="225">
        <f>F56/$F$9</f>
        <v>0.10963149698120514</v>
      </c>
      <c r="H56" s="224">
        <f>SUM(H57:H73)</f>
        <v>2574.4169999999995</v>
      </c>
      <c r="I56" s="223">
        <f>SUM(I57:I73)</f>
        <v>1895.6899999999996</v>
      </c>
      <c r="J56" s="222">
        <f>SUM(J57:J73)</f>
        <v>78.59299999999999</v>
      </c>
      <c r="K56" s="223">
        <f>SUM(K57:K73)</f>
        <v>133.15</v>
      </c>
      <c r="L56" s="222">
        <f>SUM(H56:K56)</f>
        <v>4681.8499999999985</v>
      </c>
      <c r="M56" s="385">
        <f t="shared" si="15"/>
        <v>0.11357433493170466</v>
      </c>
      <c r="N56" s="390">
        <f>SUM(N57:N73)</f>
        <v>18647.167</v>
      </c>
      <c r="O56" s="223">
        <f>SUM(O57:O73)</f>
        <v>13979.723</v>
      </c>
      <c r="P56" s="222">
        <f>SUM(P57:P73)</f>
        <v>536.222</v>
      </c>
      <c r="Q56" s="223">
        <f>SUM(Q57:Q73)</f>
        <v>757.682</v>
      </c>
      <c r="R56" s="222">
        <f>SUM(N56:Q56)</f>
        <v>33920.794</v>
      </c>
      <c r="S56" s="405">
        <f>R56/$R$9</f>
        <v>0.09895848226960775</v>
      </c>
      <c r="T56" s="224">
        <f>SUM(T57:T73)</f>
        <v>16728.342999999997</v>
      </c>
      <c r="U56" s="223">
        <f>SUM(U57:U73)</f>
        <v>11553.105000000001</v>
      </c>
      <c r="V56" s="222">
        <f>SUM(V57:V73)</f>
        <v>203.07799999999997</v>
      </c>
      <c r="W56" s="223">
        <f>SUM(W57:W73)</f>
        <v>1237.5430000000001</v>
      </c>
      <c r="X56" s="222">
        <f>SUM(T56:W56)</f>
        <v>29722.069</v>
      </c>
      <c r="Y56" s="221">
        <f t="shared" si="0"/>
        <v>0.14126624226597428</v>
      </c>
    </row>
    <row r="57" spans="1:25" s="204" customFormat="1" ht="19.5" customHeight="1">
      <c r="A57" s="219" t="s">
        <v>178</v>
      </c>
      <c r="B57" s="217">
        <v>403.443</v>
      </c>
      <c r="C57" s="214">
        <v>580.4380000000001</v>
      </c>
      <c r="D57" s="213">
        <v>0</v>
      </c>
      <c r="E57" s="214">
        <v>0</v>
      </c>
      <c r="F57" s="213">
        <f>SUM(B57:E57)</f>
        <v>983.8810000000001</v>
      </c>
      <c r="G57" s="216">
        <f>F57/$F$9</f>
        <v>0.02068908146968366</v>
      </c>
      <c r="H57" s="217">
        <v>355.807</v>
      </c>
      <c r="I57" s="214">
        <v>346.197</v>
      </c>
      <c r="J57" s="213"/>
      <c r="K57" s="214"/>
      <c r="L57" s="213">
        <f>SUM(H57:K57)</f>
        <v>702.004</v>
      </c>
      <c r="M57" s="386">
        <f t="shared" si="15"/>
        <v>0.40153190010313344</v>
      </c>
      <c r="N57" s="391">
        <v>1459.169</v>
      </c>
      <c r="O57" s="214">
        <v>2795.829</v>
      </c>
      <c r="P57" s="213"/>
      <c r="Q57" s="214"/>
      <c r="R57" s="213">
        <f>SUM(N57:Q57)</f>
        <v>4254.9980000000005</v>
      </c>
      <c r="S57" s="406">
        <f>R57/$R$9</f>
        <v>0.012413274999996064</v>
      </c>
      <c r="T57" s="217">
        <v>2458.807</v>
      </c>
      <c r="U57" s="214">
        <v>2396.759</v>
      </c>
      <c r="V57" s="213"/>
      <c r="W57" s="214"/>
      <c r="X57" s="213">
        <f>SUM(T57:W57)</f>
        <v>4855.566</v>
      </c>
      <c r="Y57" s="212">
        <f t="shared" si="0"/>
        <v>-0.12368650740202058</v>
      </c>
    </row>
    <row r="58" spans="1:25" s="204" customFormat="1" ht="19.5" customHeight="1">
      <c r="A58" s="219" t="s">
        <v>175</v>
      </c>
      <c r="B58" s="217">
        <v>486.654</v>
      </c>
      <c r="C58" s="214">
        <v>390.18899999999996</v>
      </c>
      <c r="D58" s="213">
        <v>0</v>
      </c>
      <c r="E58" s="214">
        <v>0</v>
      </c>
      <c r="F58" s="213">
        <f>SUM(B58:E58)</f>
        <v>876.843</v>
      </c>
      <c r="G58" s="216">
        <f>F58/$F$9</f>
        <v>0.01843828294592723</v>
      </c>
      <c r="H58" s="217">
        <v>488.972</v>
      </c>
      <c r="I58" s="214">
        <v>513.526</v>
      </c>
      <c r="J58" s="213"/>
      <c r="K58" s="214"/>
      <c r="L58" s="213">
        <f>SUM(H58:K58)</f>
        <v>1002.4979999999999</v>
      </c>
      <c r="M58" s="386">
        <f t="shared" si="15"/>
        <v>-0.12534189594393208</v>
      </c>
      <c r="N58" s="391">
        <v>3257.5099999999998</v>
      </c>
      <c r="O58" s="214">
        <v>2791.3450000000007</v>
      </c>
      <c r="P58" s="213"/>
      <c r="Q58" s="214"/>
      <c r="R58" s="213">
        <f>SUM(N58:Q58)</f>
        <v>6048.8550000000005</v>
      </c>
      <c r="S58" s="406">
        <f>R58/$R$9</f>
        <v>0.017646565415565692</v>
      </c>
      <c r="T58" s="217">
        <v>2259.341</v>
      </c>
      <c r="U58" s="214">
        <v>2250.174</v>
      </c>
      <c r="V58" s="213"/>
      <c r="W58" s="214"/>
      <c r="X58" s="213">
        <f>SUM(T58:W58)</f>
        <v>4509.514999999999</v>
      </c>
      <c r="Y58" s="212">
        <f t="shared" si="0"/>
        <v>0.34135378194772636</v>
      </c>
    </row>
    <row r="59" spans="1:25" s="204" customFormat="1" ht="19.5" customHeight="1">
      <c r="A59" s="219" t="s">
        <v>218</v>
      </c>
      <c r="B59" s="217">
        <v>420.024</v>
      </c>
      <c r="C59" s="214">
        <v>286.097</v>
      </c>
      <c r="D59" s="213">
        <v>0</v>
      </c>
      <c r="E59" s="214">
        <v>0</v>
      </c>
      <c r="F59" s="213">
        <f aca="true" t="shared" si="16" ref="F59:F70">SUM(B59:E59)</f>
        <v>706.121</v>
      </c>
      <c r="G59" s="216">
        <f aca="true" t="shared" si="17" ref="G59:G70">F59/$F$9</f>
        <v>0.01484833521173241</v>
      </c>
      <c r="H59" s="217">
        <v>453.605</v>
      </c>
      <c r="I59" s="214">
        <v>347.986</v>
      </c>
      <c r="J59" s="213"/>
      <c r="K59" s="214"/>
      <c r="L59" s="213">
        <f aca="true" t="shared" si="18" ref="L59:L70">SUM(H59:K59)</f>
        <v>801.591</v>
      </c>
      <c r="M59" s="386">
        <f t="shared" si="15"/>
        <v>-0.11910063860497444</v>
      </c>
      <c r="N59" s="391">
        <v>1731.484</v>
      </c>
      <c r="O59" s="214">
        <v>1284.091</v>
      </c>
      <c r="P59" s="213"/>
      <c r="Q59" s="214"/>
      <c r="R59" s="213">
        <f>SUM(N59:Q59)</f>
        <v>3015.575</v>
      </c>
      <c r="S59" s="406">
        <f aca="true" t="shared" si="19" ref="S59:S70">R59/$R$9</f>
        <v>0.008797456957233146</v>
      </c>
      <c r="T59" s="217">
        <v>2973.771</v>
      </c>
      <c r="U59" s="214">
        <v>2253.96</v>
      </c>
      <c r="V59" s="213"/>
      <c r="W59" s="214"/>
      <c r="X59" s="213">
        <f aca="true" t="shared" si="20" ref="X59:X70">SUM(T59:W59)</f>
        <v>5227.731</v>
      </c>
      <c r="Y59" s="212">
        <f t="shared" si="0"/>
        <v>-0.42315796279494866</v>
      </c>
    </row>
    <row r="60" spans="1:25" s="204" customFormat="1" ht="19.5" customHeight="1">
      <c r="A60" s="219" t="s">
        <v>214</v>
      </c>
      <c r="B60" s="217">
        <v>80.16</v>
      </c>
      <c r="C60" s="214">
        <v>349.48199999999997</v>
      </c>
      <c r="D60" s="213">
        <v>0</v>
      </c>
      <c r="E60" s="214">
        <v>0</v>
      </c>
      <c r="F60" s="213">
        <f t="shared" si="16"/>
        <v>429.64199999999994</v>
      </c>
      <c r="G60" s="216">
        <f t="shared" si="17"/>
        <v>0.009034525863186529</v>
      </c>
      <c r="H60" s="217">
        <v>41.704</v>
      </c>
      <c r="I60" s="214">
        <v>22.883</v>
      </c>
      <c r="J60" s="213"/>
      <c r="K60" s="214"/>
      <c r="L60" s="213">
        <f t="shared" si="18"/>
        <v>64.587</v>
      </c>
      <c r="M60" s="386">
        <f t="shared" si="15"/>
        <v>5.652143620233173</v>
      </c>
      <c r="N60" s="391">
        <v>168.22</v>
      </c>
      <c r="O60" s="214">
        <v>1924.6509999999998</v>
      </c>
      <c r="P60" s="213"/>
      <c r="Q60" s="214"/>
      <c r="R60" s="213">
        <f aca="true" t="shared" si="21" ref="R60:R70">SUM(N60:Q60)</f>
        <v>2092.8709999999996</v>
      </c>
      <c r="S60" s="406">
        <f t="shared" si="19"/>
        <v>0.006105615857520204</v>
      </c>
      <c r="T60" s="217">
        <v>41.704</v>
      </c>
      <c r="U60" s="214">
        <v>22.883</v>
      </c>
      <c r="V60" s="213"/>
      <c r="W60" s="214"/>
      <c r="X60" s="213">
        <f t="shared" si="20"/>
        <v>64.587</v>
      </c>
      <c r="Y60" s="212" t="str">
        <f t="shared" si="0"/>
        <v>*</v>
      </c>
    </row>
    <row r="61" spans="1:25" s="204" customFormat="1" ht="19.5" customHeight="1">
      <c r="A61" s="219" t="s">
        <v>161</v>
      </c>
      <c r="B61" s="217">
        <v>291.981</v>
      </c>
      <c r="C61" s="214">
        <v>110.18</v>
      </c>
      <c r="D61" s="213">
        <v>0</v>
      </c>
      <c r="E61" s="214">
        <v>0</v>
      </c>
      <c r="F61" s="213">
        <f t="shared" si="16"/>
        <v>402.161</v>
      </c>
      <c r="G61" s="216">
        <f t="shared" si="17"/>
        <v>0.0084566545069266</v>
      </c>
      <c r="H61" s="217">
        <v>224.12699999999995</v>
      </c>
      <c r="I61" s="214">
        <v>141.52100000000002</v>
      </c>
      <c r="J61" s="213">
        <v>0.853</v>
      </c>
      <c r="K61" s="214">
        <v>0</v>
      </c>
      <c r="L61" s="213">
        <f t="shared" si="18"/>
        <v>366.501</v>
      </c>
      <c r="M61" s="386">
        <f t="shared" si="15"/>
        <v>0.09729850668893136</v>
      </c>
      <c r="N61" s="391">
        <v>2308.881</v>
      </c>
      <c r="O61" s="214">
        <v>1098.948</v>
      </c>
      <c r="P61" s="213">
        <v>6.797000000000001</v>
      </c>
      <c r="Q61" s="214">
        <v>0</v>
      </c>
      <c r="R61" s="213">
        <f t="shared" si="21"/>
        <v>3414.6259999999997</v>
      </c>
      <c r="S61" s="406">
        <f t="shared" si="19"/>
        <v>0.00996162432041955</v>
      </c>
      <c r="T61" s="217">
        <v>1890.8720000000005</v>
      </c>
      <c r="U61" s="214">
        <v>1376.8619999999994</v>
      </c>
      <c r="V61" s="213">
        <v>12.242999999999999</v>
      </c>
      <c r="W61" s="214">
        <v>0.049</v>
      </c>
      <c r="X61" s="213">
        <f t="shared" si="20"/>
        <v>3280.026</v>
      </c>
      <c r="Y61" s="212">
        <f t="shared" si="0"/>
        <v>0.0410362600784262</v>
      </c>
    </row>
    <row r="62" spans="1:25" s="204" customFormat="1" ht="19.5" customHeight="1">
      <c r="A62" s="219" t="s">
        <v>221</v>
      </c>
      <c r="B62" s="217">
        <v>372.144</v>
      </c>
      <c r="C62" s="214">
        <v>0</v>
      </c>
      <c r="D62" s="213">
        <v>0</v>
      </c>
      <c r="E62" s="214">
        <v>0</v>
      </c>
      <c r="F62" s="213">
        <f t="shared" si="16"/>
        <v>372.144</v>
      </c>
      <c r="G62" s="216">
        <f t="shared" si="17"/>
        <v>0.007825456060696321</v>
      </c>
      <c r="H62" s="217"/>
      <c r="I62" s="214"/>
      <c r="J62" s="213"/>
      <c r="K62" s="214"/>
      <c r="L62" s="213">
        <f t="shared" si="18"/>
        <v>0</v>
      </c>
      <c r="M62" s="386" t="str">
        <f t="shared" si="15"/>
        <v>         /0</v>
      </c>
      <c r="N62" s="391">
        <v>2290.4980000000005</v>
      </c>
      <c r="O62" s="214"/>
      <c r="P62" s="213"/>
      <c r="Q62" s="214"/>
      <c r="R62" s="213">
        <f t="shared" si="21"/>
        <v>2290.4980000000005</v>
      </c>
      <c r="S62" s="406">
        <f t="shared" si="19"/>
        <v>0.006682160969509501</v>
      </c>
      <c r="T62" s="217">
        <v>169.747</v>
      </c>
      <c r="U62" s="214"/>
      <c r="V62" s="213"/>
      <c r="W62" s="214"/>
      <c r="X62" s="213">
        <f t="shared" si="20"/>
        <v>169.747</v>
      </c>
      <c r="Y62" s="212" t="str">
        <f t="shared" si="0"/>
        <v>*</v>
      </c>
    </row>
    <row r="63" spans="1:25" s="204" customFormat="1" ht="19.5" customHeight="1">
      <c r="A63" s="219" t="s">
        <v>224</v>
      </c>
      <c r="B63" s="217">
        <v>184.172</v>
      </c>
      <c r="C63" s="214">
        <v>151.614</v>
      </c>
      <c r="D63" s="213">
        <v>0</v>
      </c>
      <c r="E63" s="214">
        <v>0</v>
      </c>
      <c r="F63" s="213">
        <f>SUM(B63:E63)</f>
        <v>335.786</v>
      </c>
      <c r="G63" s="216">
        <f>F63/$F$9</f>
        <v>0.007060918861507843</v>
      </c>
      <c r="H63" s="217">
        <v>243.329</v>
      </c>
      <c r="I63" s="214">
        <v>115.234</v>
      </c>
      <c r="J63" s="213"/>
      <c r="K63" s="214"/>
      <c r="L63" s="213">
        <f>SUM(H63:K63)</f>
        <v>358.563</v>
      </c>
      <c r="M63" s="386">
        <f>IF(ISERROR(F63/L63-1),"         /0",(F63/L63-1))</f>
        <v>-0.06352300711450987</v>
      </c>
      <c r="N63" s="391">
        <v>1633.377</v>
      </c>
      <c r="O63" s="214">
        <v>1200.27</v>
      </c>
      <c r="P63" s="213"/>
      <c r="Q63" s="214"/>
      <c r="R63" s="213">
        <f>SUM(N63:Q63)</f>
        <v>2833.647</v>
      </c>
      <c r="S63" s="406">
        <f>R63/$R$9</f>
        <v>0.008266711162711202</v>
      </c>
      <c r="T63" s="217">
        <v>2606.47</v>
      </c>
      <c r="U63" s="214">
        <v>923.634</v>
      </c>
      <c r="V63" s="213"/>
      <c r="W63" s="214"/>
      <c r="X63" s="213">
        <f>SUM(T63:W63)</f>
        <v>3530.104</v>
      </c>
      <c r="Y63" s="212">
        <f>IF(ISERROR(R63/X63-1),"         /0",IF(R63/X63-1&gt;5,"*",(R63/X63-1)))</f>
        <v>-0.19729078803344036</v>
      </c>
    </row>
    <row r="64" spans="1:25" s="204" customFormat="1" ht="19.5" customHeight="1">
      <c r="A64" s="219" t="s">
        <v>167</v>
      </c>
      <c r="B64" s="217">
        <v>151.21999999999997</v>
      </c>
      <c r="C64" s="214">
        <v>80.14199999999998</v>
      </c>
      <c r="D64" s="213">
        <v>0</v>
      </c>
      <c r="E64" s="214">
        <v>0</v>
      </c>
      <c r="F64" s="213">
        <f>SUM(B64:E64)</f>
        <v>231.36199999999997</v>
      </c>
      <c r="G64" s="216">
        <f>F64/$F$9</f>
        <v>0.004865087614242932</v>
      </c>
      <c r="H64" s="217">
        <v>322.628</v>
      </c>
      <c r="I64" s="214">
        <v>178.452</v>
      </c>
      <c r="J64" s="213"/>
      <c r="K64" s="214"/>
      <c r="L64" s="213">
        <f>SUM(H64:K64)</f>
        <v>501.08</v>
      </c>
      <c r="M64" s="386">
        <f>IF(ISERROR(F64/L64-1),"         /0",(F64/L64-1))</f>
        <v>-0.5382733296080466</v>
      </c>
      <c r="N64" s="391">
        <v>1966.7819999999997</v>
      </c>
      <c r="O64" s="214">
        <v>803.8509999999999</v>
      </c>
      <c r="P64" s="213"/>
      <c r="Q64" s="214"/>
      <c r="R64" s="213">
        <f>SUM(N64:Q64)</f>
        <v>2770.633</v>
      </c>
      <c r="S64" s="406">
        <f>R64/$R$9</f>
        <v>0.008082877912766137</v>
      </c>
      <c r="T64" s="217">
        <v>1632.96</v>
      </c>
      <c r="U64" s="214">
        <v>952.6400000000001</v>
      </c>
      <c r="V64" s="213">
        <v>0</v>
      </c>
      <c r="W64" s="214">
        <v>0</v>
      </c>
      <c r="X64" s="213">
        <f>SUM(T64:W64)</f>
        <v>2585.6000000000004</v>
      </c>
      <c r="Y64" s="212">
        <f>IF(ISERROR(R64/X64-1),"         /0",IF(R64/X64-1&gt;5,"*",(R64/X64-1)))</f>
        <v>0.07156288675742561</v>
      </c>
    </row>
    <row r="65" spans="1:25" s="204" customFormat="1" ht="19.5" customHeight="1">
      <c r="A65" s="219" t="s">
        <v>176</v>
      </c>
      <c r="B65" s="217">
        <v>138.31</v>
      </c>
      <c r="C65" s="214">
        <v>32.948</v>
      </c>
      <c r="D65" s="213">
        <v>0</v>
      </c>
      <c r="E65" s="214">
        <v>0</v>
      </c>
      <c r="F65" s="213">
        <f t="shared" si="16"/>
        <v>171.258</v>
      </c>
      <c r="G65" s="216">
        <f t="shared" si="17"/>
        <v>0.003601218759519784</v>
      </c>
      <c r="H65" s="217">
        <v>162.16</v>
      </c>
      <c r="I65" s="214">
        <v>45.346</v>
      </c>
      <c r="J65" s="213"/>
      <c r="K65" s="214"/>
      <c r="L65" s="213">
        <f t="shared" si="18"/>
        <v>207.506</v>
      </c>
      <c r="M65" s="386">
        <f t="shared" si="15"/>
        <v>-0.17468410551984037</v>
      </c>
      <c r="N65" s="391">
        <v>1759.6979999999999</v>
      </c>
      <c r="O65" s="214">
        <v>1243.554</v>
      </c>
      <c r="P65" s="213"/>
      <c r="Q65" s="214"/>
      <c r="R65" s="213">
        <f t="shared" si="21"/>
        <v>3003.252</v>
      </c>
      <c r="S65" s="406">
        <f t="shared" si="19"/>
        <v>0.008761506578919232</v>
      </c>
      <c r="T65" s="217">
        <v>1008.5539999999999</v>
      </c>
      <c r="U65" s="214">
        <v>471.413</v>
      </c>
      <c r="V65" s="213"/>
      <c r="W65" s="214"/>
      <c r="X65" s="213">
        <f t="shared" si="20"/>
        <v>1479.9669999999999</v>
      </c>
      <c r="Y65" s="212">
        <f t="shared" si="0"/>
        <v>1.0292695715512576</v>
      </c>
    </row>
    <row r="66" spans="1:25" s="204" customFormat="1" ht="19.5" customHeight="1">
      <c r="A66" s="219" t="s">
        <v>392</v>
      </c>
      <c r="B66" s="217">
        <v>0</v>
      </c>
      <c r="C66" s="214">
        <v>0</v>
      </c>
      <c r="D66" s="213">
        <v>110.439</v>
      </c>
      <c r="E66" s="214">
        <v>55.108</v>
      </c>
      <c r="F66" s="213">
        <f>SUM(B66:E66)</f>
        <v>165.547</v>
      </c>
      <c r="G66" s="216">
        <f>F66/$F$9</f>
        <v>0.003481127666924883</v>
      </c>
      <c r="H66" s="217"/>
      <c r="I66" s="214"/>
      <c r="J66" s="213">
        <v>76.606</v>
      </c>
      <c r="K66" s="214">
        <v>94.873</v>
      </c>
      <c r="L66" s="213">
        <f>SUM(H66:K66)</f>
        <v>171.47899999999998</v>
      </c>
      <c r="M66" s="386">
        <f>IF(ISERROR(F66/L66-1),"         /0",(F66/L66-1))</f>
        <v>-0.03459315717959632</v>
      </c>
      <c r="N66" s="391"/>
      <c r="O66" s="214"/>
      <c r="P66" s="213">
        <v>525.771</v>
      </c>
      <c r="Q66" s="214">
        <v>432.19700000000006</v>
      </c>
      <c r="R66" s="213">
        <f>SUM(N66:Q66)</f>
        <v>957.9680000000001</v>
      </c>
      <c r="S66" s="406">
        <f>R66/$R$9</f>
        <v>0.0027947181703014265</v>
      </c>
      <c r="T66" s="217"/>
      <c r="U66" s="214"/>
      <c r="V66" s="213">
        <v>177.125</v>
      </c>
      <c r="W66" s="214">
        <v>151.841</v>
      </c>
      <c r="X66" s="213">
        <f>SUM(T66:W66)</f>
        <v>328.966</v>
      </c>
      <c r="Y66" s="212">
        <f>IF(ISERROR(R66/X66-1),"         /0",IF(R66/X66-1&gt;5,"*",(R66/X66-1)))</f>
        <v>1.9120577810472819</v>
      </c>
    </row>
    <row r="67" spans="1:25" s="204" customFormat="1" ht="19.5" customHeight="1">
      <c r="A67" s="219" t="s">
        <v>188</v>
      </c>
      <c r="B67" s="217">
        <v>90.17000000000002</v>
      </c>
      <c r="C67" s="214">
        <v>44.744</v>
      </c>
      <c r="D67" s="213">
        <v>0</v>
      </c>
      <c r="E67" s="214">
        <v>0</v>
      </c>
      <c r="F67" s="213">
        <f>SUM(B67:E67)</f>
        <v>134.91400000000002</v>
      </c>
      <c r="G67" s="216">
        <f>F67/$F$9</f>
        <v>0.0028369759527838243</v>
      </c>
      <c r="H67" s="217">
        <v>106.25999999999999</v>
      </c>
      <c r="I67" s="214">
        <v>59.529</v>
      </c>
      <c r="J67" s="213"/>
      <c r="K67" s="214"/>
      <c r="L67" s="213">
        <f>SUM(H67:K67)</f>
        <v>165.789</v>
      </c>
      <c r="M67" s="386">
        <f>IF(ISERROR(F67/L67-1),"         /0",(F67/L67-1))</f>
        <v>-0.1862306908178466</v>
      </c>
      <c r="N67" s="391">
        <v>694.259</v>
      </c>
      <c r="O67" s="214">
        <v>272.93600000000004</v>
      </c>
      <c r="P67" s="213"/>
      <c r="Q67" s="214">
        <v>0.025</v>
      </c>
      <c r="R67" s="213">
        <f>SUM(N67:Q67)</f>
        <v>967.22</v>
      </c>
      <c r="S67" s="406">
        <f>R67/$R$9</f>
        <v>0.00282170939809988</v>
      </c>
      <c r="T67" s="217">
        <v>606.9069999999999</v>
      </c>
      <c r="U67" s="214">
        <v>274.54800000000006</v>
      </c>
      <c r="V67" s="213">
        <v>0.861</v>
      </c>
      <c r="W67" s="214">
        <v>0.9</v>
      </c>
      <c r="X67" s="213">
        <f>SUM(T67:W67)</f>
        <v>883.2159999999999</v>
      </c>
      <c r="Y67" s="212">
        <f>IF(ISERROR(R67/X67-1),"         /0",IF(R67/X67-1&gt;5,"*",(R67/X67-1)))</f>
        <v>0.09511150160323201</v>
      </c>
    </row>
    <row r="68" spans="1:25" s="204" customFormat="1" ht="19.5" customHeight="1">
      <c r="A68" s="219" t="s">
        <v>184</v>
      </c>
      <c r="B68" s="217">
        <v>42.318</v>
      </c>
      <c r="C68" s="214">
        <v>41.864</v>
      </c>
      <c r="D68" s="213">
        <v>0</v>
      </c>
      <c r="E68" s="214">
        <v>0</v>
      </c>
      <c r="F68" s="213">
        <f>SUM(B68:E68)</f>
        <v>84.18199999999999</v>
      </c>
      <c r="G68" s="216">
        <f>F68/$F$9</f>
        <v>0.0017701818169889546</v>
      </c>
      <c r="H68" s="217"/>
      <c r="I68" s="214"/>
      <c r="J68" s="213"/>
      <c r="K68" s="214"/>
      <c r="L68" s="213">
        <f>SUM(H68:K68)</f>
        <v>0</v>
      </c>
      <c r="M68" s="386" t="str">
        <f>IF(ISERROR(F68/L68-1),"         /0",(F68/L68-1))</f>
        <v>         /0</v>
      </c>
      <c r="N68" s="391">
        <v>219.93</v>
      </c>
      <c r="O68" s="214">
        <v>187.08599999999998</v>
      </c>
      <c r="P68" s="213"/>
      <c r="Q68" s="214"/>
      <c r="R68" s="213">
        <f>SUM(N68:Q68)</f>
        <v>407.01599999999996</v>
      </c>
      <c r="S68" s="406">
        <f>R68/$R$9</f>
        <v>0.0011874039746665914</v>
      </c>
      <c r="T68" s="217"/>
      <c r="U68" s="214"/>
      <c r="V68" s="213"/>
      <c r="W68" s="214"/>
      <c r="X68" s="213">
        <f>SUM(T68:W68)</f>
        <v>0</v>
      </c>
      <c r="Y68" s="212" t="str">
        <f>IF(ISERROR(R68/X68-1),"         /0",IF(R68/X68-1&gt;5,"*",(R68/X68-1)))</f>
        <v>         /0</v>
      </c>
    </row>
    <row r="69" spans="1:25" s="204" customFormat="1" ht="19.5" customHeight="1">
      <c r="A69" s="219" t="s">
        <v>216</v>
      </c>
      <c r="B69" s="217">
        <v>0</v>
      </c>
      <c r="C69" s="214">
        <v>0</v>
      </c>
      <c r="D69" s="213">
        <v>0</v>
      </c>
      <c r="E69" s="214">
        <v>74.782</v>
      </c>
      <c r="F69" s="213">
        <f t="shared" si="16"/>
        <v>74.782</v>
      </c>
      <c r="G69" s="216">
        <f t="shared" si="17"/>
        <v>0.0015725183131556392</v>
      </c>
      <c r="H69" s="217"/>
      <c r="I69" s="214"/>
      <c r="J69" s="213"/>
      <c r="K69" s="214"/>
      <c r="L69" s="213">
        <f t="shared" si="18"/>
        <v>0</v>
      </c>
      <c r="M69" s="386" t="str">
        <f t="shared" si="15"/>
        <v>         /0</v>
      </c>
      <c r="N69" s="391"/>
      <c r="O69" s="214"/>
      <c r="P69" s="213"/>
      <c r="Q69" s="214">
        <v>123.953</v>
      </c>
      <c r="R69" s="213">
        <f t="shared" si="21"/>
        <v>123.953</v>
      </c>
      <c r="S69" s="406">
        <f t="shared" si="19"/>
        <v>0.00036161301981211554</v>
      </c>
      <c r="T69" s="217"/>
      <c r="U69" s="214"/>
      <c r="V69" s="213"/>
      <c r="W69" s="214">
        <v>43.637</v>
      </c>
      <c r="X69" s="213">
        <f t="shared" si="20"/>
        <v>43.637</v>
      </c>
      <c r="Y69" s="212">
        <f t="shared" si="0"/>
        <v>1.8405481586726862</v>
      </c>
    </row>
    <row r="70" spans="1:25" s="204" customFormat="1" ht="19.5" customHeight="1">
      <c r="A70" s="219" t="s">
        <v>199</v>
      </c>
      <c r="B70" s="217">
        <v>62.53</v>
      </c>
      <c r="C70" s="214">
        <v>8.114</v>
      </c>
      <c r="D70" s="213">
        <v>0</v>
      </c>
      <c r="E70" s="214">
        <v>0</v>
      </c>
      <c r="F70" s="213">
        <f t="shared" si="16"/>
        <v>70.644</v>
      </c>
      <c r="G70" s="216">
        <f t="shared" si="17"/>
        <v>0.0014855043154043351</v>
      </c>
      <c r="H70" s="217">
        <v>73.508</v>
      </c>
      <c r="I70" s="214">
        <v>42.656</v>
      </c>
      <c r="J70" s="213"/>
      <c r="K70" s="214"/>
      <c r="L70" s="213">
        <f t="shared" si="18"/>
        <v>116.16399999999999</v>
      </c>
      <c r="M70" s="386">
        <f t="shared" si="15"/>
        <v>-0.3918597844426843</v>
      </c>
      <c r="N70" s="391">
        <v>469.24199999999996</v>
      </c>
      <c r="O70" s="214">
        <v>95.453</v>
      </c>
      <c r="P70" s="213"/>
      <c r="Q70" s="214"/>
      <c r="R70" s="213">
        <f t="shared" si="21"/>
        <v>564.6949999999999</v>
      </c>
      <c r="S70" s="406">
        <f t="shared" si="19"/>
        <v>0.001647407196459969</v>
      </c>
      <c r="T70" s="217">
        <v>406.90799999999996</v>
      </c>
      <c r="U70" s="214">
        <v>119.29500000000002</v>
      </c>
      <c r="V70" s="213"/>
      <c r="W70" s="214"/>
      <c r="X70" s="213">
        <f t="shared" si="20"/>
        <v>526.203</v>
      </c>
      <c r="Y70" s="212">
        <f t="shared" si="0"/>
        <v>0.07315047614703829</v>
      </c>
    </row>
    <row r="71" spans="1:25" s="204" customFormat="1" ht="19.5" customHeight="1">
      <c r="A71" s="219" t="s">
        <v>200</v>
      </c>
      <c r="B71" s="217">
        <v>48.295</v>
      </c>
      <c r="C71" s="214">
        <v>22.278</v>
      </c>
      <c r="D71" s="213">
        <v>0</v>
      </c>
      <c r="E71" s="214">
        <v>0</v>
      </c>
      <c r="F71" s="213">
        <f>SUM(B71:E71)</f>
        <v>70.57300000000001</v>
      </c>
      <c r="G71" s="216">
        <f>F71/$F$9</f>
        <v>0.001484011325109424</v>
      </c>
      <c r="H71" s="217">
        <v>64.143</v>
      </c>
      <c r="I71" s="214">
        <v>63.042</v>
      </c>
      <c r="J71" s="213"/>
      <c r="K71" s="214"/>
      <c r="L71" s="213">
        <f>SUM(H71:K71)</f>
        <v>127.185</v>
      </c>
      <c r="M71" s="386">
        <f t="shared" si="15"/>
        <v>-0.4451153831033533</v>
      </c>
      <c r="N71" s="391">
        <v>339.399</v>
      </c>
      <c r="O71" s="214">
        <v>200.916</v>
      </c>
      <c r="P71" s="213">
        <v>0</v>
      </c>
      <c r="Q71" s="214">
        <v>0</v>
      </c>
      <c r="R71" s="213">
        <f>SUM(N71:Q71)</f>
        <v>540.315</v>
      </c>
      <c r="S71" s="406">
        <f>R71/$R$9</f>
        <v>0.001576282452218044</v>
      </c>
      <c r="T71" s="217">
        <v>416.096</v>
      </c>
      <c r="U71" s="214">
        <v>398.31700000000006</v>
      </c>
      <c r="V71" s="213">
        <v>2.683</v>
      </c>
      <c r="W71" s="214">
        <v>4.268</v>
      </c>
      <c r="X71" s="213">
        <f>SUM(T71:W71)</f>
        <v>821.364</v>
      </c>
      <c r="Y71" s="212">
        <f t="shared" si="0"/>
        <v>-0.3421735065086855</v>
      </c>
    </row>
    <row r="72" spans="1:25" s="204" customFormat="1" ht="19.5" customHeight="1">
      <c r="A72" s="219" t="s">
        <v>192</v>
      </c>
      <c r="B72" s="217">
        <v>44.248999999999995</v>
      </c>
      <c r="C72" s="214">
        <v>13.949</v>
      </c>
      <c r="D72" s="213">
        <v>0</v>
      </c>
      <c r="E72" s="214">
        <v>0</v>
      </c>
      <c r="F72" s="213">
        <f>SUM(B72:E72)</f>
        <v>58.19799999999999</v>
      </c>
      <c r="G72" s="216">
        <f>F72/$F$9</f>
        <v>0.0012237894251160958</v>
      </c>
      <c r="H72" s="217">
        <v>37.447</v>
      </c>
      <c r="I72" s="214">
        <v>19.318</v>
      </c>
      <c r="J72" s="213"/>
      <c r="K72" s="214"/>
      <c r="L72" s="213">
        <f>SUM(H72:K72)</f>
        <v>56.765</v>
      </c>
      <c r="M72" s="386">
        <f t="shared" si="15"/>
        <v>0.025244428785343054</v>
      </c>
      <c r="N72" s="391">
        <v>311.563</v>
      </c>
      <c r="O72" s="214">
        <v>80.456</v>
      </c>
      <c r="P72" s="213"/>
      <c r="Q72" s="214"/>
      <c r="R72" s="213">
        <f>SUM(N72:Q72)</f>
        <v>392.019</v>
      </c>
      <c r="S72" s="406">
        <f>R72/$R$9</f>
        <v>0.0011436526297364785</v>
      </c>
      <c r="T72" s="217">
        <v>213.40400000000002</v>
      </c>
      <c r="U72" s="214">
        <v>112.61999999999999</v>
      </c>
      <c r="V72" s="213"/>
      <c r="W72" s="214"/>
      <c r="X72" s="213">
        <f>SUM(T72:W72)</f>
        <v>326.024</v>
      </c>
      <c r="Y72" s="212">
        <f t="shared" si="0"/>
        <v>0.20242374794493667</v>
      </c>
    </row>
    <row r="73" spans="1:25" s="204" customFormat="1" ht="19.5" customHeight="1" thickBot="1">
      <c r="A73" s="219" t="s">
        <v>212</v>
      </c>
      <c r="B73" s="217">
        <v>4.406</v>
      </c>
      <c r="C73" s="214">
        <v>0</v>
      </c>
      <c r="D73" s="213">
        <v>0.2</v>
      </c>
      <c r="E73" s="214">
        <v>40.944</v>
      </c>
      <c r="F73" s="213">
        <f>SUM(B73:E73)</f>
        <v>45.550000000000004</v>
      </c>
      <c r="G73" s="216">
        <f>F73/$F$9</f>
        <v>0.0009578268722986731</v>
      </c>
      <c r="H73" s="217">
        <v>0.727</v>
      </c>
      <c r="I73" s="214">
        <v>0</v>
      </c>
      <c r="J73" s="213">
        <v>1.134</v>
      </c>
      <c r="K73" s="214">
        <v>38.277</v>
      </c>
      <c r="L73" s="213">
        <f>SUM(H73:K73)</f>
        <v>40.138</v>
      </c>
      <c r="M73" s="386">
        <f t="shared" si="15"/>
        <v>0.13483481987144375</v>
      </c>
      <c r="N73" s="391">
        <v>37.155</v>
      </c>
      <c r="O73" s="214">
        <v>0.337</v>
      </c>
      <c r="P73" s="213">
        <v>3.654</v>
      </c>
      <c r="Q73" s="214">
        <v>201.507</v>
      </c>
      <c r="R73" s="213">
        <f>SUM(N73:Q73)</f>
        <v>242.65300000000002</v>
      </c>
      <c r="S73" s="406">
        <f>R73/$R$9</f>
        <v>0.0007079012536725152</v>
      </c>
      <c r="T73" s="217">
        <v>42.802</v>
      </c>
      <c r="U73" s="214">
        <v>0</v>
      </c>
      <c r="V73" s="213">
        <v>10.166</v>
      </c>
      <c r="W73" s="214">
        <v>1036.8480000000002</v>
      </c>
      <c r="X73" s="213">
        <f>SUM(T73:W73)</f>
        <v>1089.8160000000003</v>
      </c>
      <c r="Y73" s="212">
        <f t="shared" si="0"/>
        <v>-0.7773449830063057</v>
      </c>
    </row>
    <row r="74" spans="1:25" s="220" customFormat="1" ht="19.5" customHeight="1">
      <c r="A74" s="227" t="s">
        <v>57</v>
      </c>
      <c r="B74" s="224">
        <f>SUM(B75:B78)</f>
        <v>281.08299999999997</v>
      </c>
      <c r="C74" s="223">
        <f>SUM(C75:C78)</f>
        <v>27.738</v>
      </c>
      <c r="D74" s="222">
        <f>SUM(D75:D78)</f>
        <v>15.898</v>
      </c>
      <c r="E74" s="223">
        <f>SUM(E75:E78)</f>
        <v>7.555</v>
      </c>
      <c r="F74" s="222">
        <f>SUM(B74:E74)</f>
        <v>332.274</v>
      </c>
      <c r="G74" s="225">
        <f>F74/$F$9</f>
        <v>0.006987068411990544</v>
      </c>
      <c r="H74" s="224">
        <f>SUM(H75:H78)</f>
        <v>314.65700000000004</v>
      </c>
      <c r="I74" s="223">
        <f>SUM(I75:I78)</f>
        <v>187.15800000000002</v>
      </c>
      <c r="J74" s="222">
        <f>SUM(J75:J78)</f>
        <v>0</v>
      </c>
      <c r="K74" s="223">
        <f>SUM(K75:K78)</f>
        <v>0</v>
      </c>
      <c r="L74" s="222">
        <f>SUM(H74:K74)</f>
        <v>501.81500000000005</v>
      </c>
      <c r="M74" s="385">
        <f t="shared" si="15"/>
        <v>-0.3378555842292479</v>
      </c>
      <c r="N74" s="390">
        <f>SUM(N75:N78)</f>
        <v>1824.4230000000002</v>
      </c>
      <c r="O74" s="223">
        <f>SUM(O75:O78)</f>
        <v>435.29999999999995</v>
      </c>
      <c r="P74" s="222">
        <f>SUM(P75:P78)</f>
        <v>87.60199999999999</v>
      </c>
      <c r="Q74" s="223">
        <f>SUM(Q75:Q78)</f>
        <v>137.827</v>
      </c>
      <c r="R74" s="222">
        <f>SUM(N74:Q74)</f>
        <v>2485.152</v>
      </c>
      <c r="S74" s="405">
        <f>R74/$R$9</f>
        <v>0.007250032830283402</v>
      </c>
      <c r="T74" s="224">
        <f>SUM(T75:T78)</f>
        <v>2976.7509999999997</v>
      </c>
      <c r="U74" s="223">
        <f>SUM(U75:U78)</f>
        <v>1235.116</v>
      </c>
      <c r="V74" s="222">
        <f>SUM(V75:V78)</f>
        <v>1.083</v>
      </c>
      <c r="W74" s="223">
        <f>SUM(W75:W78)</f>
        <v>457.239</v>
      </c>
      <c r="X74" s="222">
        <f>SUM(T74:W74)</f>
        <v>4670.188999999999</v>
      </c>
      <c r="Y74" s="221">
        <f t="shared" si="0"/>
        <v>-0.46786907339296113</v>
      </c>
    </row>
    <row r="75" spans="1:25" ht="19.5" customHeight="1">
      <c r="A75" s="219" t="s">
        <v>175</v>
      </c>
      <c r="B75" s="217">
        <v>99.262</v>
      </c>
      <c r="C75" s="214">
        <v>17.964</v>
      </c>
      <c r="D75" s="213">
        <v>0</v>
      </c>
      <c r="E75" s="214">
        <v>0</v>
      </c>
      <c r="F75" s="213">
        <f>SUM(B75:E75)</f>
        <v>117.226</v>
      </c>
      <c r="G75" s="216">
        <f>F75/$F$9</f>
        <v>0.0024650321170600273</v>
      </c>
      <c r="H75" s="217">
        <v>51.944</v>
      </c>
      <c r="I75" s="214">
        <v>9.856</v>
      </c>
      <c r="J75" s="213"/>
      <c r="K75" s="214"/>
      <c r="L75" s="213">
        <f>SUM(H75:K75)</f>
        <v>61.800000000000004</v>
      </c>
      <c r="M75" s="386">
        <f t="shared" si="15"/>
        <v>0.8968608414239481</v>
      </c>
      <c r="N75" s="391">
        <v>606.0230000000001</v>
      </c>
      <c r="O75" s="214">
        <v>81.11999999999999</v>
      </c>
      <c r="P75" s="213"/>
      <c r="Q75" s="214"/>
      <c r="R75" s="213">
        <f>SUM(N75:Q75)</f>
        <v>687.1430000000001</v>
      </c>
      <c r="S75" s="406">
        <f>R75/$R$9</f>
        <v>0.002004629619878152</v>
      </c>
      <c r="T75" s="217">
        <v>692.037</v>
      </c>
      <c r="U75" s="214">
        <v>257.253</v>
      </c>
      <c r="V75" s="213"/>
      <c r="W75" s="214"/>
      <c r="X75" s="213">
        <f>SUM(T75:W75)</f>
        <v>949.29</v>
      </c>
      <c r="Y75" s="212">
        <f t="shared" si="0"/>
        <v>-0.2761505967617902</v>
      </c>
    </row>
    <row r="76" spans="1:25" ht="19.5" customHeight="1">
      <c r="A76" s="219" t="s">
        <v>176</v>
      </c>
      <c r="B76" s="217">
        <v>89.871</v>
      </c>
      <c r="C76" s="214">
        <v>9.227</v>
      </c>
      <c r="D76" s="213">
        <v>0</v>
      </c>
      <c r="E76" s="214">
        <v>0</v>
      </c>
      <c r="F76" s="213">
        <f>SUM(B76:E76)</f>
        <v>99.098</v>
      </c>
      <c r="G76" s="216">
        <f>F76/$F$9</f>
        <v>0.002083835947114246</v>
      </c>
      <c r="H76" s="217">
        <v>67.476</v>
      </c>
      <c r="I76" s="214">
        <v>72.825</v>
      </c>
      <c r="J76" s="213"/>
      <c r="K76" s="214"/>
      <c r="L76" s="213">
        <f>SUM(H76:K76)</f>
        <v>140.301</v>
      </c>
      <c r="M76" s="386">
        <f>IF(ISERROR(F76/L76-1),"         /0",(F76/L76-1))</f>
        <v>-0.2936757400161082</v>
      </c>
      <c r="N76" s="391">
        <v>413.604</v>
      </c>
      <c r="O76" s="214">
        <v>109.342</v>
      </c>
      <c r="P76" s="213"/>
      <c r="Q76" s="214"/>
      <c r="R76" s="213">
        <f>SUM(N76:Q76)</f>
        <v>522.946</v>
      </c>
      <c r="S76" s="406">
        <f>R76/$R$9</f>
        <v>0.0015256111772903162</v>
      </c>
      <c r="T76" s="217">
        <v>1576.935</v>
      </c>
      <c r="U76" s="214">
        <v>681.9789999999999</v>
      </c>
      <c r="V76" s="213"/>
      <c r="W76" s="214"/>
      <c r="X76" s="213">
        <f>SUM(T76:W76)</f>
        <v>2258.9139999999998</v>
      </c>
      <c r="Y76" s="212">
        <f>IF(ISERROR(R76/X76-1),"         /0",IF(R76/X76-1&gt;5,"*",(R76/X76-1)))</f>
        <v>-0.7684967201053249</v>
      </c>
    </row>
    <row r="77" spans="1:25" ht="19.5" customHeight="1">
      <c r="A77" s="219" t="s">
        <v>161</v>
      </c>
      <c r="B77" s="217">
        <v>54.42</v>
      </c>
      <c r="C77" s="214">
        <v>0.547</v>
      </c>
      <c r="D77" s="213">
        <v>0</v>
      </c>
      <c r="E77" s="214">
        <v>0</v>
      </c>
      <c r="F77" s="213">
        <f>SUM(B77:E77)</f>
        <v>54.967</v>
      </c>
      <c r="G77" s="216">
        <f>F77/$F$9</f>
        <v>0.0011558478526814745</v>
      </c>
      <c r="H77" s="217">
        <v>75.709</v>
      </c>
      <c r="I77" s="214">
        <v>9.001000000000001</v>
      </c>
      <c r="J77" s="213"/>
      <c r="K77" s="214"/>
      <c r="L77" s="213">
        <f>SUM(H77:K77)</f>
        <v>84.71000000000001</v>
      </c>
      <c r="M77" s="386">
        <f t="shared" si="15"/>
        <v>-0.3511155707708654</v>
      </c>
      <c r="N77" s="391">
        <v>346.373</v>
      </c>
      <c r="O77" s="214">
        <v>7.198</v>
      </c>
      <c r="P77" s="213">
        <v>0</v>
      </c>
      <c r="Q77" s="214">
        <v>0</v>
      </c>
      <c r="R77" s="213">
        <f>SUM(N77:Q77)</f>
        <v>353.57099999999997</v>
      </c>
      <c r="S77" s="406">
        <f>R77/$R$9</f>
        <v>0.0010314867492355125</v>
      </c>
      <c r="T77" s="217">
        <v>402.375</v>
      </c>
      <c r="U77" s="214">
        <v>22.062</v>
      </c>
      <c r="V77" s="213">
        <v>1.083</v>
      </c>
      <c r="W77" s="214">
        <v>0</v>
      </c>
      <c r="X77" s="213">
        <f>SUM(T77:W77)</f>
        <v>425.52000000000004</v>
      </c>
      <c r="Y77" s="212">
        <f t="shared" si="0"/>
        <v>-0.16908488437676272</v>
      </c>
    </row>
    <row r="78" spans="1:25" ht="19.5" customHeight="1" thickBot="1">
      <c r="A78" s="219" t="s">
        <v>212</v>
      </c>
      <c r="B78" s="217">
        <v>37.53</v>
      </c>
      <c r="C78" s="214">
        <v>0</v>
      </c>
      <c r="D78" s="213">
        <v>15.898</v>
      </c>
      <c r="E78" s="214">
        <v>7.555</v>
      </c>
      <c r="F78" s="213">
        <f>SUM(B78:E78)</f>
        <v>60.983</v>
      </c>
      <c r="G78" s="216">
        <f>F78/$F$9</f>
        <v>0.0012823524951347965</v>
      </c>
      <c r="H78" s="217">
        <v>119.52799999999999</v>
      </c>
      <c r="I78" s="214">
        <v>95.476</v>
      </c>
      <c r="J78" s="213">
        <v>0</v>
      </c>
      <c r="K78" s="214">
        <v>0</v>
      </c>
      <c r="L78" s="213">
        <f>SUM(H78:K78)</f>
        <v>215.004</v>
      </c>
      <c r="M78" s="386">
        <f t="shared" si="15"/>
        <v>-0.7163634164945769</v>
      </c>
      <c r="N78" s="391">
        <v>458.423</v>
      </c>
      <c r="O78" s="214">
        <v>237.64</v>
      </c>
      <c r="P78" s="213">
        <v>87.60199999999999</v>
      </c>
      <c r="Q78" s="214">
        <v>137.827</v>
      </c>
      <c r="R78" s="213">
        <f>SUM(N78:Q78)</f>
        <v>921.492</v>
      </c>
      <c r="S78" s="406">
        <f>R78/$R$9</f>
        <v>0.0026883052838794215</v>
      </c>
      <c r="T78" s="217">
        <v>305.404</v>
      </c>
      <c r="U78" s="214">
        <v>273.822</v>
      </c>
      <c r="V78" s="213">
        <v>0</v>
      </c>
      <c r="W78" s="214">
        <v>457.239</v>
      </c>
      <c r="X78" s="213">
        <f>SUM(T78:W78)</f>
        <v>1036.465</v>
      </c>
      <c r="Y78" s="212">
        <f t="shared" si="0"/>
        <v>-0.11092801011129172</v>
      </c>
    </row>
    <row r="79" spans="1:25" s="312" customFormat="1" ht="19.5" customHeight="1" thickBot="1">
      <c r="A79" s="318" t="s">
        <v>56</v>
      </c>
      <c r="B79" s="316">
        <v>77.83500000000001</v>
      </c>
      <c r="C79" s="315">
        <v>30.181</v>
      </c>
      <c r="D79" s="314">
        <v>0.25</v>
      </c>
      <c r="E79" s="315">
        <v>0.2</v>
      </c>
      <c r="F79" s="314">
        <f>SUM(B79:E79)</f>
        <v>108.46600000000001</v>
      </c>
      <c r="G79" s="317">
        <f>F79/$F$9</f>
        <v>0.0022808265539132357</v>
      </c>
      <c r="H79" s="316">
        <v>102.53699999999999</v>
      </c>
      <c r="I79" s="315">
        <v>0</v>
      </c>
      <c r="J79" s="314">
        <v>0.19</v>
      </c>
      <c r="K79" s="315">
        <v>0.19</v>
      </c>
      <c r="L79" s="314">
        <f>SUM(H79:K79)</f>
        <v>102.91699999999999</v>
      </c>
      <c r="M79" s="388">
        <f t="shared" si="15"/>
        <v>0.05391723427616446</v>
      </c>
      <c r="N79" s="393">
        <v>677.8820000000001</v>
      </c>
      <c r="O79" s="315">
        <v>30.181</v>
      </c>
      <c r="P79" s="314">
        <v>0.25</v>
      </c>
      <c r="Q79" s="315">
        <v>0.2</v>
      </c>
      <c r="R79" s="314">
        <f>SUM(N79:Q79)</f>
        <v>708.5130000000001</v>
      </c>
      <c r="S79" s="408">
        <f>R79/$R$9</f>
        <v>0.0020669731713322103</v>
      </c>
      <c r="T79" s="316">
        <v>571.082</v>
      </c>
      <c r="U79" s="315">
        <v>62.336</v>
      </c>
      <c r="V79" s="314">
        <v>0.73</v>
      </c>
      <c r="W79" s="315">
        <v>65.919</v>
      </c>
      <c r="X79" s="314">
        <f>SUM(T79:W79)</f>
        <v>700.067</v>
      </c>
      <c r="Y79" s="313">
        <f t="shared" si="0"/>
        <v>0.012064559535016173</v>
      </c>
    </row>
    <row r="80" ht="15" thickTop="1">
      <c r="A80" s="116" t="s">
        <v>43</v>
      </c>
    </row>
    <row r="81" ht="14.25">
      <c r="A81" s="116" t="s">
        <v>55</v>
      </c>
    </row>
    <row r="82" ht="14.25">
      <c r="A82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80:Y65536 M80:M65536 Y3 M3">
    <cfRule type="cellIs" priority="4" dxfId="107" operator="lessThan" stopIfTrue="1">
      <formula>0</formula>
    </cfRule>
  </conditionalFormatting>
  <conditionalFormatting sqref="Y9:Y79 M9:M79">
    <cfRule type="cellIs" priority="5" dxfId="107" operator="lessThan" stopIfTrue="1">
      <formula>0</formula>
    </cfRule>
    <cfRule type="cellIs" priority="6" dxfId="109" operator="greaterThanOrEqual" stopIfTrue="1">
      <formula>0</formula>
    </cfRule>
  </conditionalFormatting>
  <conditionalFormatting sqref="M5 Y5 Y7:Y8 M7:M8">
    <cfRule type="cellIs" priority="2" dxfId="107" operator="lessThan" stopIfTrue="1">
      <formula>0</formula>
    </cfRule>
  </conditionalFormatting>
  <conditionalFormatting sqref="M6 Y6">
    <cfRule type="cellIs" priority="1" dxfId="107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8"/>
  <sheetViews>
    <sheetView showGridLines="0" zoomScale="75" zoomScaleNormal="75" zoomScalePageLayoutView="0" workbookViewId="0" topLeftCell="D1">
      <selection activeCell="U10" sqref="U10:X65"/>
    </sheetView>
  </sheetViews>
  <sheetFormatPr defaultColWidth="8.00390625" defaultRowHeight="15"/>
  <cols>
    <col min="1" max="1" width="25.421875" style="123" customWidth="1"/>
    <col min="2" max="2" width="39.421875" style="123" customWidth="1"/>
    <col min="3" max="3" width="12.421875" style="123" customWidth="1"/>
    <col min="4" max="4" width="12.421875" style="123" bestFit="1" customWidth="1"/>
    <col min="5" max="5" width="9.140625" style="123" bestFit="1" customWidth="1"/>
    <col min="6" max="6" width="11.421875" style="123" bestFit="1" customWidth="1"/>
    <col min="7" max="7" width="11.7109375" style="123" customWidth="1"/>
    <col min="8" max="8" width="10.421875" style="123" customWidth="1"/>
    <col min="9" max="10" width="12.7109375" style="123" bestFit="1" customWidth="1"/>
    <col min="11" max="11" width="9.7109375" style="123" bestFit="1" customWidth="1"/>
    <col min="12" max="12" width="10.57421875" style="123" bestFit="1" customWidth="1"/>
    <col min="13" max="13" width="12.7109375" style="123" bestFit="1" customWidth="1"/>
    <col min="14" max="14" width="9.421875" style="123" customWidth="1"/>
    <col min="15" max="16" width="13.00390625" style="123" bestFit="1" customWidth="1"/>
    <col min="17" max="18" width="10.57421875" style="123" bestFit="1" customWidth="1"/>
    <col min="19" max="19" width="13.00390625" style="123" bestFit="1" customWidth="1"/>
    <col min="20" max="20" width="10.57421875" style="123" customWidth="1"/>
    <col min="21" max="22" width="13.140625" style="123" bestFit="1" customWidth="1"/>
    <col min="23" max="23" width="10.28125" style="123" customWidth="1"/>
    <col min="24" max="24" width="10.8515625" style="123" bestFit="1" customWidth="1"/>
    <col min="25" max="25" width="13.00390625" style="123" bestFit="1" customWidth="1"/>
    <col min="26" max="26" width="9.8515625" style="123" bestFit="1" customWidth="1"/>
    <col min="27" max="16384" width="8.00390625" style="123" customWidth="1"/>
  </cols>
  <sheetData>
    <row r="1" spans="25:26" ht="21" thickBot="1">
      <c r="Y1" s="652" t="s">
        <v>28</v>
      </c>
      <c r="Z1" s="653"/>
    </row>
    <row r="2" ht="9.75" customHeight="1" thickBot="1"/>
    <row r="3" spans="1:26" ht="24.75" customHeight="1" thickTop="1">
      <c r="A3" s="563" t="s">
        <v>120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5"/>
    </row>
    <row r="4" spans="1:26" ht="21" customHeight="1" thickBot="1">
      <c r="A4" s="577" t="s">
        <v>45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9"/>
    </row>
    <row r="5" spans="1:26" s="169" customFormat="1" ht="19.5" customHeight="1" thickBot="1" thickTop="1">
      <c r="A5" s="646" t="s">
        <v>121</v>
      </c>
      <c r="B5" s="646" t="s">
        <v>122</v>
      </c>
      <c r="C5" s="581" t="s">
        <v>36</v>
      </c>
      <c r="D5" s="582"/>
      <c r="E5" s="582"/>
      <c r="F5" s="582"/>
      <c r="G5" s="582"/>
      <c r="H5" s="582"/>
      <c r="I5" s="582"/>
      <c r="J5" s="582"/>
      <c r="K5" s="583"/>
      <c r="L5" s="583"/>
      <c r="M5" s="583"/>
      <c r="N5" s="584"/>
      <c r="O5" s="585" t="s">
        <v>35</v>
      </c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4"/>
    </row>
    <row r="6" spans="1:26" s="168" customFormat="1" ht="26.25" customHeight="1" thickBot="1">
      <c r="A6" s="647"/>
      <c r="B6" s="647"/>
      <c r="C6" s="654" t="s">
        <v>157</v>
      </c>
      <c r="D6" s="655"/>
      <c r="E6" s="655"/>
      <c r="F6" s="655"/>
      <c r="G6" s="656"/>
      <c r="H6" s="570" t="s">
        <v>34</v>
      </c>
      <c r="I6" s="654" t="s">
        <v>158</v>
      </c>
      <c r="J6" s="655"/>
      <c r="K6" s="655"/>
      <c r="L6" s="655"/>
      <c r="M6" s="656"/>
      <c r="N6" s="570" t="s">
        <v>33</v>
      </c>
      <c r="O6" s="657" t="s">
        <v>159</v>
      </c>
      <c r="P6" s="655"/>
      <c r="Q6" s="655"/>
      <c r="R6" s="655"/>
      <c r="S6" s="656"/>
      <c r="T6" s="570" t="s">
        <v>34</v>
      </c>
      <c r="U6" s="657" t="s">
        <v>160</v>
      </c>
      <c r="V6" s="655"/>
      <c r="W6" s="655"/>
      <c r="X6" s="655"/>
      <c r="Y6" s="656"/>
      <c r="Z6" s="570" t="s">
        <v>33</v>
      </c>
    </row>
    <row r="7" spans="1:26" s="163" customFormat="1" ht="26.25" customHeight="1">
      <c r="A7" s="648"/>
      <c r="B7" s="648"/>
      <c r="C7" s="553" t="s">
        <v>22</v>
      </c>
      <c r="D7" s="554"/>
      <c r="E7" s="555" t="s">
        <v>21</v>
      </c>
      <c r="F7" s="556"/>
      <c r="G7" s="557" t="s">
        <v>17</v>
      </c>
      <c r="H7" s="571"/>
      <c r="I7" s="553" t="s">
        <v>22</v>
      </c>
      <c r="J7" s="554"/>
      <c r="K7" s="555" t="s">
        <v>21</v>
      </c>
      <c r="L7" s="556"/>
      <c r="M7" s="557" t="s">
        <v>17</v>
      </c>
      <c r="N7" s="571"/>
      <c r="O7" s="554" t="s">
        <v>22</v>
      </c>
      <c r="P7" s="554"/>
      <c r="Q7" s="559" t="s">
        <v>21</v>
      </c>
      <c r="R7" s="554"/>
      <c r="S7" s="557" t="s">
        <v>17</v>
      </c>
      <c r="T7" s="571"/>
      <c r="U7" s="560" t="s">
        <v>22</v>
      </c>
      <c r="V7" s="556"/>
      <c r="W7" s="555" t="s">
        <v>21</v>
      </c>
      <c r="X7" s="576"/>
      <c r="Y7" s="557" t="s">
        <v>17</v>
      </c>
      <c r="Z7" s="571"/>
    </row>
    <row r="8" spans="1:26" s="163" customFormat="1" ht="31.5" thickBot="1">
      <c r="A8" s="649"/>
      <c r="B8" s="649"/>
      <c r="C8" s="166" t="s">
        <v>19</v>
      </c>
      <c r="D8" s="164" t="s">
        <v>18</v>
      </c>
      <c r="E8" s="165" t="s">
        <v>19</v>
      </c>
      <c r="F8" s="164" t="s">
        <v>18</v>
      </c>
      <c r="G8" s="558"/>
      <c r="H8" s="572"/>
      <c r="I8" s="166" t="s">
        <v>19</v>
      </c>
      <c r="J8" s="164" t="s">
        <v>18</v>
      </c>
      <c r="K8" s="165" t="s">
        <v>19</v>
      </c>
      <c r="L8" s="164" t="s">
        <v>18</v>
      </c>
      <c r="M8" s="558"/>
      <c r="N8" s="572"/>
      <c r="O8" s="167" t="s">
        <v>19</v>
      </c>
      <c r="P8" s="164" t="s">
        <v>18</v>
      </c>
      <c r="Q8" s="165" t="s">
        <v>19</v>
      </c>
      <c r="R8" s="164" t="s">
        <v>18</v>
      </c>
      <c r="S8" s="558"/>
      <c r="T8" s="572"/>
      <c r="U8" s="166" t="s">
        <v>19</v>
      </c>
      <c r="V8" s="164" t="s">
        <v>18</v>
      </c>
      <c r="W8" s="165" t="s">
        <v>19</v>
      </c>
      <c r="X8" s="164" t="s">
        <v>18</v>
      </c>
      <c r="Y8" s="558"/>
      <c r="Z8" s="572"/>
    </row>
    <row r="9" spans="1:26" s="152" customFormat="1" ht="18" customHeight="1" thickBot="1" thickTop="1">
      <c r="A9" s="162" t="s">
        <v>24</v>
      </c>
      <c r="B9" s="354"/>
      <c r="C9" s="161">
        <f>SUM(C10:C65)</f>
        <v>2040710</v>
      </c>
      <c r="D9" s="155">
        <f>SUM(D10:D65)</f>
        <v>2040710</v>
      </c>
      <c r="E9" s="156">
        <f>SUM(E10:E65)</f>
        <v>39937</v>
      </c>
      <c r="F9" s="155">
        <f>SUM(F10:F65)</f>
        <v>39937</v>
      </c>
      <c r="G9" s="154">
        <f>SUM(C9:F9)</f>
        <v>4161294</v>
      </c>
      <c r="H9" s="158">
        <f aca="true" t="shared" si="0" ref="H9:H18">G9/$G$9</f>
        <v>1</v>
      </c>
      <c r="I9" s="157">
        <f>SUM(I10:I65)</f>
        <v>1759202</v>
      </c>
      <c r="J9" s="155">
        <f>SUM(J10:J65)</f>
        <v>1759202</v>
      </c>
      <c r="K9" s="156">
        <f>SUM(K10:K65)</f>
        <v>82715</v>
      </c>
      <c r="L9" s="155">
        <f>SUM(L10:L65)</f>
        <v>82715</v>
      </c>
      <c r="M9" s="154">
        <f aca="true" t="shared" si="1" ref="M9:M18">SUM(I9:L9)</f>
        <v>3683834</v>
      </c>
      <c r="N9" s="160">
        <f aca="true" t="shared" si="2" ref="N9:N18">IF(ISERROR(G9/M9-1),"         /0",(G9/M9-1))</f>
        <v>0.12960953180843648</v>
      </c>
      <c r="O9" s="159">
        <f>SUM(O10:O65)</f>
        <v>12578328</v>
      </c>
      <c r="P9" s="155">
        <f>SUM(P10:P65)</f>
        <v>12578328</v>
      </c>
      <c r="Q9" s="156">
        <f>SUM(Q10:Q65)</f>
        <v>404514</v>
      </c>
      <c r="R9" s="155">
        <f>SUM(R10:R65)</f>
        <v>404514</v>
      </c>
      <c r="S9" s="154">
        <f aca="true" t="shared" si="3" ref="S9:S18">SUM(O9:R9)</f>
        <v>25965684</v>
      </c>
      <c r="T9" s="158">
        <f aca="true" t="shared" si="4" ref="T9:T18">S9/$S$9</f>
        <v>1</v>
      </c>
      <c r="U9" s="157">
        <f>SUM(U10:U65)</f>
        <v>11167939</v>
      </c>
      <c r="V9" s="155">
        <f>SUM(V10:V65)</f>
        <v>11167939</v>
      </c>
      <c r="W9" s="156">
        <f>SUM(W10:W65)</f>
        <v>503639</v>
      </c>
      <c r="X9" s="155">
        <f>SUM(X10:X65)</f>
        <v>503639</v>
      </c>
      <c r="Y9" s="154">
        <f aca="true" t="shared" si="5" ref="Y9:Y18">SUM(U9:X9)</f>
        <v>23343156</v>
      </c>
      <c r="Z9" s="153">
        <f>IF(ISERROR(S9/Y9-1),"         /0",(S9/Y9-1))</f>
        <v>0.11234676236580854</v>
      </c>
    </row>
    <row r="10" spans="1:26" ht="21" customHeight="1" thickTop="1">
      <c r="A10" s="151" t="s">
        <v>393</v>
      </c>
      <c r="B10" s="355" t="s">
        <v>394</v>
      </c>
      <c r="C10" s="149">
        <v>743220</v>
      </c>
      <c r="D10" s="145">
        <v>756099</v>
      </c>
      <c r="E10" s="146">
        <v>6137</v>
      </c>
      <c r="F10" s="145">
        <v>5830</v>
      </c>
      <c r="G10" s="144">
        <f aca="true" t="shared" si="6" ref="G10:G65">SUM(C10:F10)</f>
        <v>1511286</v>
      </c>
      <c r="H10" s="148">
        <f t="shared" si="0"/>
        <v>0.3631769348668948</v>
      </c>
      <c r="I10" s="147">
        <v>641634</v>
      </c>
      <c r="J10" s="145">
        <v>654205</v>
      </c>
      <c r="K10" s="146">
        <v>19299</v>
      </c>
      <c r="L10" s="145">
        <v>19370</v>
      </c>
      <c r="M10" s="144">
        <f t="shared" si="1"/>
        <v>1334508</v>
      </c>
      <c r="N10" s="150">
        <f t="shared" si="2"/>
        <v>0.1324667967520614</v>
      </c>
      <c r="O10" s="149">
        <v>4594317</v>
      </c>
      <c r="P10" s="145">
        <v>4718340</v>
      </c>
      <c r="Q10" s="146">
        <v>81511</v>
      </c>
      <c r="R10" s="145">
        <v>82458</v>
      </c>
      <c r="S10" s="144">
        <f t="shared" si="3"/>
        <v>9476626</v>
      </c>
      <c r="T10" s="148">
        <f t="shared" si="4"/>
        <v>0.36496731609304034</v>
      </c>
      <c r="U10" s="147">
        <v>4038789</v>
      </c>
      <c r="V10" s="145">
        <v>4131187</v>
      </c>
      <c r="W10" s="146">
        <v>118487</v>
      </c>
      <c r="X10" s="145">
        <v>118618</v>
      </c>
      <c r="Y10" s="144">
        <f t="shared" si="5"/>
        <v>8407081</v>
      </c>
      <c r="Z10" s="143">
        <f aca="true" t="shared" si="7" ref="Z10:Z18">IF(ISERROR(S10/Y10-1),"         /0",IF(S10/Y10&gt;5,"  *  ",(S10/Y10-1)))</f>
        <v>0.1272195426688525</v>
      </c>
    </row>
    <row r="11" spans="1:26" ht="21" customHeight="1">
      <c r="A11" s="142" t="s">
        <v>395</v>
      </c>
      <c r="B11" s="356" t="s">
        <v>396</v>
      </c>
      <c r="C11" s="140">
        <v>223575</v>
      </c>
      <c r="D11" s="136">
        <v>230517</v>
      </c>
      <c r="E11" s="137">
        <v>229</v>
      </c>
      <c r="F11" s="136">
        <v>235</v>
      </c>
      <c r="G11" s="135">
        <f t="shared" si="6"/>
        <v>454556</v>
      </c>
      <c r="H11" s="139">
        <f t="shared" si="0"/>
        <v>0.1092342910642699</v>
      </c>
      <c r="I11" s="138">
        <v>205455</v>
      </c>
      <c r="J11" s="136">
        <v>210457</v>
      </c>
      <c r="K11" s="137">
        <v>1773</v>
      </c>
      <c r="L11" s="136">
        <v>1943</v>
      </c>
      <c r="M11" s="135">
        <f t="shared" si="1"/>
        <v>419628</v>
      </c>
      <c r="N11" s="141">
        <f t="shared" si="2"/>
        <v>0.0832356277464803</v>
      </c>
      <c r="O11" s="140">
        <v>1454560</v>
      </c>
      <c r="P11" s="136">
        <v>1452629</v>
      </c>
      <c r="Q11" s="137">
        <v>10744</v>
      </c>
      <c r="R11" s="136">
        <v>11254</v>
      </c>
      <c r="S11" s="135">
        <f t="shared" si="3"/>
        <v>2929187</v>
      </c>
      <c r="T11" s="139">
        <f t="shared" si="4"/>
        <v>0.11280993021404713</v>
      </c>
      <c r="U11" s="138">
        <v>1412628</v>
      </c>
      <c r="V11" s="136">
        <v>1414494</v>
      </c>
      <c r="W11" s="137">
        <v>9826</v>
      </c>
      <c r="X11" s="136">
        <v>11230</v>
      </c>
      <c r="Y11" s="135">
        <f t="shared" si="5"/>
        <v>2848178</v>
      </c>
      <c r="Z11" s="134">
        <f t="shared" si="7"/>
        <v>0.02844239369870838</v>
      </c>
    </row>
    <row r="12" spans="1:26" ht="21" customHeight="1">
      <c r="A12" s="142" t="s">
        <v>397</v>
      </c>
      <c r="B12" s="356" t="s">
        <v>398</v>
      </c>
      <c r="C12" s="140">
        <v>184875</v>
      </c>
      <c r="D12" s="136">
        <v>179635</v>
      </c>
      <c r="E12" s="137">
        <v>1335</v>
      </c>
      <c r="F12" s="136">
        <v>1136</v>
      </c>
      <c r="G12" s="135">
        <f t="shared" si="6"/>
        <v>366981</v>
      </c>
      <c r="H12" s="139">
        <f t="shared" si="0"/>
        <v>0.08818915462353777</v>
      </c>
      <c r="I12" s="138">
        <v>169679</v>
      </c>
      <c r="J12" s="136">
        <v>161473</v>
      </c>
      <c r="K12" s="137">
        <v>4411</v>
      </c>
      <c r="L12" s="136">
        <v>4451</v>
      </c>
      <c r="M12" s="135">
        <f t="shared" si="1"/>
        <v>340014</v>
      </c>
      <c r="N12" s="141">
        <f t="shared" si="2"/>
        <v>0.07931144011717173</v>
      </c>
      <c r="O12" s="140">
        <v>1118094</v>
      </c>
      <c r="P12" s="136">
        <v>1098092</v>
      </c>
      <c r="Q12" s="137">
        <v>22328</v>
      </c>
      <c r="R12" s="136">
        <v>22021</v>
      </c>
      <c r="S12" s="135">
        <f t="shared" si="3"/>
        <v>2260535</v>
      </c>
      <c r="T12" s="139">
        <f t="shared" si="4"/>
        <v>0.08705855774875794</v>
      </c>
      <c r="U12" s="138">
        <v>1043429</v>
      </c>
      <c r="V12" s="136">
        <v>1025918</v>
      </c>
      <c r="W12" s="137">
        <v>20213</v>
      </c>
      <c r="X12" s="136">
        <v>21109</v>
      </c>
      <c r="Y12" s="135">
        <f t="shared" si="5"/>
        <v>2110669</v>
      </c>
      <c r="Z12" s="134">
        <f t="shared" si="7"/>
        <v>0.07100402763294489</v>
      </c>
    </row>
    <row r="13" spans="1:26" ht="21" customHeight="1">
      <c r="A13" s="142" t="s">
        <v>399</v>
      </c>
      <c r="B13" s="356" t="s">
        <v>400</v>
      </c>
      <c r="C13" s="140">
        <v>151796</v>
      </c>
      <c r="D13" s="136">
        <v>151112</v>
      </c>
      <c r="E13" s="137">
        <v>110</v>
      </c>
      <c r="F13" s="136">
        <v>74</v>
      </c>
      <c r="G13" s="135">
        <f t="shared" si="6"/>
        <v>303092</v>
      </c>
      <c r="H13" s="139">
        <f t="shared" si="0"/>
        <v>0.07283599764880828</v>
      </c>
      <c r="I13" s="138">
        <v>130229</v>
      </c>
      <c r="J13" s="136">
        <v>130542</v>
      </c>
      <c r="K13" s="137">
        <v>34</v>
      </c>
      <c r="L13" s="136">
        <v>56</v>
      </c>
      <c r="M13" s="135">
        <f t="shared" si="1"/>
        <v>260861</v>
      </c>
      <c r="N13" s="141">
        <f t="shared" si="2"/>
        <v>0.1618908154151062</v>
      </c>
      <c r="O13" s="140">
        <v>907856</v>
      </c>
      <c r="P13" s="136">
        <v>905701</v>
      </c>
      <c r="Q13" s="137">
        <v>2791</v>
      </c>
      <c r="R13" s="136">
        <v>2381</v>
      </c>
      <c r="S13" s="135">
        <f t="shared" si="3"/>
        <v>1818729</v>
      </c>
      <c r="T13" s="139">
        <f t="shared" si="4"/>
        <v>0.07004356211066884</v>
      </c>
      <c r="U13" s="138">
        <v>823627</v>
      </c>
      <c r="V13" s="136">
        <v>817577</v>
      </c>
      <c r="W13" s="137">
        <v>2658</v>
      </c>
      <c r="X13" s="136">
        <v>2723</v>
      </c>
      <c r="Y13" s="135">
        <f t="shared" si="5"/>
        <v>1646585</v>
      </c>
      <c r="Z13" s="134">
        <f t="shared" si="7"/>
        <v>0.10454607566569596</v>
      </c>
    </row>
    <row r="14" spans="1:26" ht="21" customHeight="1">
      <c r="A14" s="142" t="s">
        <v>401</v>
      </c>
      <c r="B14" s="356" t="s">
        <v>402</v>
      </c>
      <c r="C14" s="140">
        <v>114958</v>
      </c>
      <c r="D14" s="136">
        <v>112460</v>
      </c>
      <c r="E14" s="137">
        <v>861</v>
      </c>
      <c r="F14" s="136">
        <v>853</v>
      </c>
      <c r="G14" s="135">
        <f t="shared" si="6"/>
        <v>229132</v>
      </c>
      <c r="H14" s="139">
        <f t="shared" si="0"/>
        <v>0.05506268002212773</v>
      </c>
      <c r="I14" s="138">
        <v>90748</v>
      </c>
      <c r="J14" s="136">
        <v>90990</v>
      </c>
      <c r="K14" s="137">
        <v>1035</v>
      </c>
      <c r="L14" s="136">
        <v>1024</v>
      </c>
      <c r="M14" s="135">
        <f t="shared" si="1"/>
        <v>183797</v>
      </c>
      <c r="N14" s="141">
        <f t="shared" si="2"/>
        <v>0.2466579976822254</v>
      </c>
      <c r="O14" s="140">
        <v>707469</v>
      </c>
      <c r="P14" s="136">
        <v>687128</v>
      </c>
      <c r="Q14" s="137">
        <v>7509</v>
      </c>
      <c r="R14" s="136">
        <v>7367</v>
      </c>
      <c r="S14" s="135">
        <f t="shared" si="3"/>
        <v>1409473</v>
      </c>
      <c r="T14" s="139">
        <f t="shared" si="4"/>
        <v>0.054282144079085305</v>
      </c>
      <c r="U14" s="138">
        <v>586614</v>
      </c>
      <c r="V14" s="136">
        <v>574582</v>
      </c>
      <c r="W14" s="137">
        <v>7848</v>
      </c>
      <c r="X14" s="136">
        <v>8561</v>
      </c>
      <c r="Y14" s="135">
        <f t="shared" si="5"/>
        <v>1177605</v>
      </c>
      <c r="Z14" s="134">
        <f t="shared" si="7"/>
        <v>0.1968979411602363</v>
      </c>
    </row>
    <row r="15" spans="1:26" ht="21" customHeight="1">
      <c r="A15" s="142" t="s">
        <v>403</v>
      </c>
      <c r="B15" s="356" t="s">
        <v>404</v>
      </c>
      <c r="C15" s="140">
        <v>81707</v>
      </c>
      <c r="D15" s="136">
        <v>81018</v>
      </c>
      <c r="E15" s="137">
        <v>780</v>
      </c>
      <c r="F15" s="136">
        <v>690</v>
      </c>
      <c r="G15" s="135">
        <f t="shared" si="6"/>
        <v>164195</v>
      </c>
      <c r="H15" s="139">
        <f t="shared" si="0"/>
        <v>0.039457678308718394</v>
      </c>
      <c r="I15" s="138">
        <v>70507</v>
      </c>
      <c r="J15" s="136">
        <v>70730</v>
      </c>
      <c r="K15" s="137">
        <v>1132</v>
      </c>
      <c r="L15" s="136">
        <v>745</v>
      </c>
      <c r="M15" s="135">
        <f t="shared" si="1"/>
        <v>143114</v>
      </c>
      <c r="N15" s="141">
        <f t="shared" si="2"/>
        <v>0.14730215073298214</v>
      </c>
      <c r="O15" s="140">
        <v>499074</v>
      </c>
      <c r="P15" s="136">
        <v>488954</v>
      </c>
      <c r="Q15" s="137">
        <v>7083</v>
      </c>
      <c r="R15" s="136">
        <v>7269</v>
      </c>
      <c r="S15" s="135">
        <f t="shared" si="3"/>
        <v>1002380</v>
      </c>
      <c r="T15" s="139">
        <f t="shared" si="4"/>
        <v>0.038604028301353434</v>
      </c>
      <c r="U15" s="138">
        <v>431801</v>
      </c>
      <c r="V15" s="136">
        <v>430633</v>
      </c>
      <c r="W15" s="137">
        <v>11299</v>
      </c>
      <c r="X15" s="136">
        <v>10950</v>
      </c>
      <c r="Y15" s="135">
        <f t="shared" si="5"/>
        <v>884683</v>
      </c>
      <c r="Z15" s="134">
        <f t="shared" si="7"/>
        <v>0.133038613831169</v>
      </c>
    </row>
    <row r="16" spans="1:26" ht="21" customHeight="1">
      <c r="A16" s="142" t="s">
        <v>405</v>
      </c>
      <c r="B16" s="356" t="s">
        <v>406</v>
      </c>
      <c r="C16" s="140">
        <v>73744</v>
      </c>
      <c r="D16" s="136">
        <v>71510</v>
      </c>
      <c r="E16" s="137">
        <v>501</v>
      </c>
      <c r="F16" s="136">
        <v>818</v>
      </c>
      <c r="G16" s="135">
        <f t="shared" si="6"/>
        <v>146573</v>
      </c>
      <c r="H16" s="139">
        <f>G16/$G$9</f>
        <v>0.03522293786500064</v>
      </c>
      <c r="I16" s="138">
        <v>48823</v>
      </c>
      <c r="J16" s="136">
        <v>49032</v>
      </c>
      <c r="K16" s="137">
        <v>15454</v>
      </c>
      <c r="L16" s="136">
        <v>15492</v>
      </c>
      <c r="M16" s="135">
        <f>SUM(I16:L16)</f>
        <v>128801</v>
      </c>
      <c r="N16" s="141">
        <f>IF(ISERROR(G16/M16-1),"         /0",(G16/M16-1))</f>
        <v>0.13798029518404364</v>
      </c>
      <c r="O16" s="140">
        <v>410147</v>
      </c>
      <c r="P16" s="136">
        <v>410905</v>
      </c>
      <c r="Q16" s="137">
        <v>69698</v>
      </c>
      <c r="R16" s="136">
        <v>68348</v>
      </c>
      <c r="S16" s="135">
        <f>SUM(O16:R16)</f>
        <v>959098</v>
      </c>
      <c r="T16" s="139">
        <f>S16/$S$9</f>
        <v>0.03693713595220523</v>
      </c>
      <c r="U16" s="138">
        <v>299950</v>
      </c>
      <c r="V16" s="136">
        <v>300252</v>
      </c>
      <c r="W16" s="137">
        <v>89200</v>
      </c>
      <c r="X16" s="136">
        <v>88322</v>
      </c>
      <c r="Y16" s="135">
        <f>SUM(U16:X16)</f>
        <v>777724</v>
      </c>
      <c r="Z16" s="134">
        <f>IF(ISERROR(S16/Y16-1),"         /0",IF(S16/Y16&gt;5,"  *  ",(S16/Y16-1)))</f>
        <v>0.23321126775051293</v>
      </c>
    </row>
    <row r="17" spans="1:26" ht="21" customHeight="1">
      <c r="A17" s="142" t="s">
        <v>407</v>
      </c>
      <c r="B17" s="356" t="s">
        <v>408</v>
      </c>
      <c r="C17" s="140">
        <v>66781</v>
      </c>
      <c r="D17" s="136">
        <v>66442</v>
      </c>
      <c r="E17" s="137">
        <v>20</v>
      </c>
      <c r="F17" s="136">
        <v>33</v>
      </c>
      <c r="G17" s="135">
        <f t="shared" si="6"/>
        <v>133276</v>
      </c>
      <c r="H17" s="139">
        <f>G17/$G$9</f>
        <v>0.032027537588067555</v>
      </c>
      <c r="I17" s="138">
        <v>53821</v>
      </c>
      <c r="J17" s="136">
        <v>52395</v>
      </c>
      <c r="K17" s="137">
        <v>526</v>
      </c>
      <c r="L17" s="136">
        <v>401</v>
      </c>
      <c r="M17" s="135">
        <f>SUM(I17:L17)</f>
        <v>107143</v>
      </c>
      <c r="N17" s="141">
        <f>IF(ISERROR(G17/M17-1),"         /0",(G17/M17-1))</f>
        <v>0.24390767478976705</v>
      </c>
      <c r="O17" s="140">
        <v>409903</v>
      </c>
      <c r="P17" s="136">
        <v>398481</v>
      </c>
      <c r="Q17" s="137">
        <v>622</v>
      </c>
      <c r="R17" s="136">
        <v>599</v>
      </c>
      <c r="S17" s="135">
        <f>SUM(O17:R17)</f>
        <v>809605</v>
      </c>
      <c r="T17" s="139">
        <f>S17/$S$9</f>
        <v>0.03117980639370024</v>
      </c>
      <c r="U17" s="138">
        <v>334956</v>
      </c>
      <c r="V17" s="136">
        <v>324984</v>
      </c>
      <c r="W17" s="137">
        <v>3665</v>
      </c>
      <c r="X17" s="136">
        <v>3153</v>
      </c>
      <c r="Y17" s="135">
        <f>SUM(U17:X17)</f>
        <v>666758</v>
      </c>
      <c r="Z17" s="134">
        <f>IF(ISERROR(S17/Y17-1),"         /0",IF(S17/Y17&gt;5,"  *  ",(S17/Y17-1)))</f>
        <v>0.21424114896259217</v>
      </c>
    </row>
    <row r="18" spans="1:26" ht="21" customHeight="1">
      <c r="A18" s="142" t="s">
        <v>409</v>
      </c>
      <c r="B18" s="356" t="s">
        <v>410</v>
      </c>
      <c r="C18" s="140">
        <v>59735</v>
      </c>
      <c r="D18" s="136">
        <v>59578</v>
      </c>
      <c r="E18" s="137">
        <v>131</v>
      </c>
      <c r="F18" s="136">
        <v>219</v>
      </c>
      <c r="G18" s="135">
        <f t="shared" si="6"/>
        <v>119663</v>
      </c>
      <c r="H18" s="139">
        <f t="shared" si="0"/>
        <v>0.02875619939374627</v>
      </c>
      <c r="I18" s="138">
        <v>48678</v>
      </c>
      <c r="J18" s="136">
        <v>48257</v>
      </c>
      <c r="K18" s="137">
        <v>1958</v>
      </c>
      <c r="L18" s="136">
        <v>2103</v>
      </c>
      <c r="M18" s="135">
        <f t="shared" si="1"/>
        <v>100996</v>
      </c>
      <c r="N18" s="141">
        <f t="shared" si="2"/>
        <v>0.18482910214265913</v>
      </c>
      <c r="O18" s="140">
        <v>378320</v>
      </c>
      <c r="P18" s="136">
        <v>369923</v>
      </c>
      <c r="Q18" s="137">
        <v>9018</v>
      </c>
      <c r="R18" s="136">
        <v>8345</v>
      </c>
      <c r="S18" s="135">
        <f t="shared" si="3"/>
        <v>765606</v>
      </c>
      <c r="T18" s="139">
        <f t="shared" si="4"/>
        <v>0.029485300676076933</v>
      </c>
      <c r="U18" s="138">
        <v>328842</v>
      </c>
      <c r="V18" s="136">
        <v>319134</v>
      </c>
      <c r="W18" s="137">
        <v>10684</v>
      </c>
      <c r="X18" s="136">
        <v>10529</v>
      </c>
      <c r="Y18" s="135">
        <f t="shared" si="5"/>
        <v>669189</v>
      </c>
      <c r="Z18" s="134">
        <f t="shared" si="7"/>
        <v>0.1440803719128676</v>
      </c>
    </row>
    <row r="19" spans="1:26" ht="21" customHeight="1">
      <c r="A19" s="142" t="s">
        <v>411</v>
      </c>
      <c r="B19" s="356" t="s">
        <v>412</v>
      </c>
      <c r="C19" s="140">
        <v>57715</v>
      </c>
      <c r="D19" s="136">
        <v>53599</v>
      </c>
      <c r="E19" s="137">
        <v>155</v>
      </c>
      <c r="F19" s="136">
        <v>165</v>
      </c>
      <c r="G19" s="135">
        <f>SUM(C19:F19)</f>
        <v>111634</v>
      </c>
      <c r="H19" s="139">
        <f>G19/$G$9</f>
        <v>0.02682675148643667</v>
      </c>
      <c r="I19" s="138">
        <v>42078</v>
      </c>
      <c r="J19" s="136">
        <v>39967</v>
      </c>
      <c r="K19" s="137">
        <v>153</v>
      </c>
      <c r="L19" s="136">
        <v>168</v>
      </c>
      <c r="M19" s="135">
        <f>SUM(I19:L19)</f>
        <v>82366</v>
      </c>
      <c r="N19" s="141">
        <f>IF(ISERROR(G19/M19-1),"         /0",(G19/M19-1))</f>
        <v>0.35534079595949786</v>
      </c>
      <c r="O19" s="140">
        <v>332920</v>
      </c>
      <c r="P19" s="136">
        <v>322823</v>
      </c>
      <c r="Q19" s="137">
        <v>1233</v>
      </c>
      <c r="R19" s="136">
        <v>1567</v>
      </c>
      <c r="S19" s="135">
        <f>SUM(O19:R19)</f>
        <v>658543</v>
      </c>
      <c r="T19" s="139">
        <f>S19/$S$9</f>
        <v>0.025362050928448485</v>
      </c>
      <c r="U19" s="138">
        <v>235185</v>
      </c>
      <c r="V19" s="136">
        <v>230187</v>
      </c>
      <c r="W19" s="137">
        <v>1392</v>
      </c>
      <c r="X19" s="136">
        <v>1578</v>
      </c>
      <c r="Y19" s="135">
        <f>SUM(U19:X19)</f>
        <v>468342</v>
      </c>
      <c r="Z19" s="134">
        <f>IF(ISERROR(S19/Y19-1),"         /0",IF(S19/Y19&gt;5,"  *  ",(S19/Y19-1)))</f>
        <v>0.40611561636581817</v>
      </c>
    </row>
    <row r="20" spans="1:26" ht="21" customHeight="1">
      <c r="A20" s="142" t="s">
        <v>413</v>
      </c>
      <c r="B20" s="356" t="s">
        <v>414</v>
      </c>
      <c r="C20" s="140">
        <v>45005</v>
      </c>
      <c r="D20" s="136">
        <v>45482</v>
      </c>
      <c r="E20" s="137">
        <v>2957</v>
      </c>
      <c r="F20" s="136">
        <v>2585</v>
      </c>
      <c r="G20" s="135">
        <f>SUM(C20:F20)</f>
        <v>96029</v>
      </c>
      <c r="H20" s="139">
        <f>G20/$G$9</f>
        <v>0.02307671604073156</v>
      </c>
      <c r="I20" s="138">
        <v>40656</v>
      </c>
      <c r="J20" s="136">
        <v>40281</v>
      </c>
      <c r="K20" s="137">
        <v>1387</v>
      </c>
      <c r="L20" s="136">
        <v>1394</v>
      </c>
      <c r="M20" s="135">
        <f>SUM(I20:L20)</f>
        <v>83718</v>
      </c>
      <c r="N20" s="141">
        <f>IF(ISERROR(G20/M20-1),"         /0",(G20/M20-1))</f>
        <v>0.14705320241764008</v>
      </c>
      <c r="O20" s="140">
        <v>284732</v>
      </c>
      <c r="P20" s="136">
        <v>290403</v>
      </c>
      <c r="Q20" s="137">
        <v>11955</v>
      </c>
      <c r="R20" s="136">
        <v>12198</v>
      </c>
      <c r="S20" s="135">
        <f>SUM(O20:R20)</f>
        <v>599288</v>
      </c>
      <c r="T20" s="139">
        <f>S20/$S$9</f>
        <v>0.02308000051144426</v>
      </c>
      <c r="U20" s="138">
        <v>261614</v>
      </c>
      <c r="V20" s="136">
        <v>265861</v>
      </c>
      <c r="W20" s="137">
        <v>9389</v>
      </c>
      <c r="X20" s="136">
        <v>10088</v>
      </c>
      <c r="Y20" s="135">
        <f>SUM(U20:X20)</f>
        <v>546952</v>
      </c>
      <c r="Z20" s="134">
        <f>IF(ISERROR(S20/Y20-1),"         /0",IF(S20/Y20&gt;5,"  *  ",(S20/Y20-1)))</f>
        <v>0.09568664160657603</v>
      </c>
    </row>
    <row r="21" spans="1:26" ht="21" customHeight="1">
      <c r="A21" s="142" t="s">
        <v>415</v>
      </c>
      <c r="B21" s="356" t="s">
        <v>416</v>
      </c>
      <c r="C21" s="140">
        <v>39934</v>
      </c>
      <c r="D21" s="136">
        <v>38115</v>
      </c>
      <c r="E21" s="137">
        <v>74</v>
      </c>
      <c r="F21" s="136">
        <v>33</v>
      </c>
      <c r="G21" s="135">
        <f>SUM(C21:F21)</f>
        <v>78156</v>
      </c>
      <c r="H21" s="139">
        <f>G21/$G$9</f>
        <v>0.01878165782086053</v>
      </c>
      <c r="I21" s="138">
        <v>36696</v>
      </c>
      <c r="J21" s="136">
        <v>35105</v>
      </c>
      <c r="K21" s="137">
        <v>65</v>
      </c>
      <c r="L21" s="136">
        <v>62</v>
      </c>
      <c r="M21" s="135">
        <f>SUM(I21:L21)</f>
        <v>71928</v>
      </c>
      <c r="N21" s="141">
        <f>IF(ISERROR(G21/M21-1),"         /0",(G21/M21-1))</f>
        <v>0.08658658658658669</v>
      </c>
      <c r="O21" s="140">
        <v>252896</v>
      </c>
      <c r="P21" s="136">
        <v>241818</v>
      </c>
      <c r="Q21" s="137">
        <v>1465</v>
      </c>
      <c r="R21" s="136">
        <v>562</v>
      </c>
      <c r="S21" s="135">
        <f>SUM(O21:R21)</f>
        <v>496741</v>
      </c>
      <c r="T21" s="139">
        <f>S21/$S$9</f>
        <v>0.01913067262160319</v>
      </c>
      <c r="U21" s="138">
        <v>217692</v>
      </c>
      <c r="V21" s="136">
        <v>208411</v>
      </c>
      <c r="W21" s="137">
        <v>559</v>
      </c>
      <c r="X21" s="136">
        <v>619</v>
      </c>
      <c r="Y21" s="135">
        <f>SUM(U21:X21)</f>
        <v>427281</v>
      </c>
      <c r="Z21" s="134">
        <f>IF(ISERROR(S21/Y21-1),"         /0",IF(S21/Y21&gt;5,"  *  ",(S21/Y21-1)))</f>
        <v>0.16256280995410521</v>
      </c>
    </row>
    <row r="22" spans="1:26" ht="21" customHeight="1">
      <c r="A22" s="142" t="s">
        <v>417</v>
      </c>
      <c r="B22" s="356" t="s">
        <v>417</v>
      </c>
      <c r="C22" s="140">
        <v>21105</v>
      </c>
      <c r="D22" s="136">
        <v>20337</v>
      </c>
      <c r="E22" s="137">
        <v>1212</v>
      </c>
      <c r="F22" s="136">
        <v>1139</v>
      </c>
      <c r="G22" s="135">
        <f t="shared" si="6"/>
        <v>43793</v>
      </c>
      <c r="H22" s="139">
        <f aca="true" t="shared" si="8" ref="H22:H32">G22/$G$9</f>
        <v>0.010523889924624408</v>
      </c>
      <c r="I22" s="138">
        <v>19549</v>
      </c>
      <c r="J22" s="136">
        <v>18662</v>
      </c>
      <c r="K22" s="137">
        <v>2269</v>
      </c>
      <c r="L22" s="136">
        <v>2358</v>
      </c>
      <c r="M22" s="135">
        <f aca="true" t="shared" si="9" ref="M22:M32">SUM(I22:L22)</f>
        <v>42838</v>
      </c>
      <c r="N22" s="141">
        <f aca="true" t="shared" si="10" ref="N22:N32">IF(ISERROR(G22/M22-1),"         /0",(G22/M22-1))</f>
        <v>0.022293291003314897</v>
      </c>
      <c r="O22" s="140">
        <v>116998</v>
      </c>
      <c r="P22" s="136">
        <v>112284</v>
      </c>
      <c r="Q22" s="137">
        <v>6987</v>
      </c>
      <c r="R22" s="136">
        <v>6966</v>
      </c>
      <c r="S22" s="135">
        <f aca="true" t="shared" si="11" ref="S22:S32">SUM(O22:R22)</f>
        <v>243235</v>
      </c>
      <c r="T22" s="139">
        <f aca="true" t="shared" si="12" ref="T22:T32">S22/$S$9</f>
        <v>0.009367556040503305</v>
      </c>
      <c r="U22" s="138">
        <v>126035</v>
      </c>
      <c r="V22" s="136">
        <v>120543</v>
      </c>
      <c r="W22" s="137">
        <v>11462</v>
      </c>
      <c r="X22" s="136">
        <v>11696</v>
      </c>
      <c r="Y22" s="135">
        <f aca="true" t="shared" si="13" ref="Y22:Y32">SUM(U22:X22)</f>
        <v>269736</v>
      </c>
      <c r="Z22" s="134">
        <f aca="true" t="shared" si="14" ref="Z22:Z32">IF(ISERROR(S22/Y22-1),"         /0",IF(S22/Y22&gt;5,"  *  ",(S22/Y22-1)))</f>
        <v>-0.09824791648130027</v>
      </c>
    </row>
    <row r="23" spans="1:26" ht="21" customHeight="1">
      <c r="A23" s="142" t="s">
        <v>418</v>
      </c>
      <c r="B23" s="356" t="s">
        <v>419</v>
      </c>
      <c r="C23" s="140">
        <v>20695</v>
      </c>
      <c r="D23" s="136">
        <v>20108</v>
      </c>
      <c r="E23" s="137">
        <v>173</v>
      </c>
      <c r="F23" s="136">
        <v>117</v>
      </c>
      <c r="G23" s="135">
        <f t="shared" si="6"/>
        <v>41093</v>
      </c>
      <c r="H23" s="139">
        <f t="shared" si="8"/>
        <v>0.009875053288712597</v>
      </c>
      <c r="I23" s="138">
        <v>13499</v>
      </c>
      <c r="J23" s="136">
        <v>12964</v>
      </c>
      <c r="K23" s="137">
        <v>10</v>
      </c>
      <c r="L23" s="136">
        <v>12</v>
      </c>
      <c r="M23" s="135">
        <f t="shared" si="9"/>
        <v>26485</v>
      </c>
      <c r="N23" s="141">
        <f t="shared" si="10"/>
        <v>0.5515574853690768</v>
      </c>
      <c r="O23" s="140">
        <v>123016</v>
      </c>
      <c r="P23" s="136">
        <v>118212</v>
      </c>
      <c r="Q23" s="137">
        <v>287</v>
      </c>
      <c r="R23" s="136">
        <v>172</v>
      </c>
      <c r="S23" s="135">
        <f t="shared" si="11"/>
        <v>241687</v>
      </c>
      <c r="T23" s="139">
        <f t="shared" si="12"/>
        <v>0.009307938893502671</v>
      </c>
      <c r="U23" s="138">
        <v>87536</v>
      </c>
      <c r="V23" s="136">
        <v>83032</v>
      </c>
      <c r="W23" s="137">
        <v>192</v>
      </c>
      <c r="X23" s="136">
        <v>259</v>
      </c>
      <c r="Y23" s="135">
        <f t="shared" si="13"/>
        <v>171019</v>
      </c>
      <c r="Z23" s="134">
        <f t="shared" si="14"/>
        <v>0.4132172448675293</v>
      </c>
    </row>
    <row r="24" spans="1:26" ht="21" customHeight="1">
      <c r="A24" s="142" t="s">
        <v>420</v>
      </c>
      <c r="B24" s="356" t="s">
        <v>421</v>
      </c>
      <c r="C24" s="140">
        <v>17846</v>
      </c>
      <c r="D24" s="136">
        <v>17353</v>
      </c>
      <c r="E24" s="137">
        <v>22</v>
      </c>
      <c r="F24" s="136">
        <v>19</v>
      </c>
      <c r="G24" s="135">
        <f t="shared" si="6"/>
        <v>35240</v>
      </c>
      <c r="H24" s="139">
        <f>G24/$G$9</f>
        <v>0.008468519647974885</v>
      </c>
      <c r="I24" s="138">
        <v>15639</v>
      </c>
      <c r="J24" s="136">
        <v>15187</v>
      </c>
      <c r="K24" s="137">
        <v>24</v>
      </c>
      <c r="L24" s="136">
        <v>23</v>
      </c>
      <c r="M24" s="135">
        <f>SUM(I24:L24)</f>
        <v>30873</v>
      </c>
      <c r="N24" s="141">
        <f>IF(ISERROR(G24/M24-1),"         /0",(G24/M24-1))</f>
        <v>0.14145045832928438</v>
      </c>
      <c r="O24" s="140">
        <v>106003</v>
      </c>
      <c r="P24" s="136">
        <v>102790</v>
      </c>
      <c r="Q24" s="137">
        <v>1736</v>
      </c>
      <c r="R24" s="136">
        <v>1425</v>
      </c>
      <c r="S24" s="135">
        <f>SUM(O24:R24)</f>
        <v>211954</v>
      </c>
      <c r="T24" s="139">
        <f>S24/$S$9</f>
        <v>0.008162850630085462</v>
      </c>
      <c r="U24" s="138">
        <v>102258</v>
      </c>
      <c r="V24" s="136">
        <v>99090</v>
      </c>
      <c r="W24" s="137">
        <v>1934</v>
      </c>
      <c r="X24" s="136">
        <v>1877</v>
      </c>
      <c r="Y24" s="135">
        <f>SUM(U24:X24)</f>
        <v>205159</v>
      </c>
      <c r="Z24" s="134">
        <f>IF(ISERROR(S24/Y24-1),"         /0",IF(S24/Y24&gt;5,"  *  ",(S24/Y24-1)))</f>
        <v>0.033120652762004044</v>
      </c>
    </row>
    <row r="25" spans="1:26" ht="21" customHeight="1">
      <c r="A25" s="142" t="s">
        <v>422</v>
      </c>
      <c r="B25" s="356" t="s">
        <v>423</v>
      </c>
      <c r="C25" s="140">
        <v>15042</v>
      </c>
      <c r="D25" s="136">
        <v>14986</v>
      </c>
      <c r="E25" s="137">
        <v>1060</v>
      </c>
      <c r="F25" s="136">
        <v>1082</v>
      </c>
      <c r="G25" s="135">
        <f t="shared" si="6"/>
        <v>32170</v>
      </c>
      <c r="H25" s="139">
        <f>G25/$G$9</f>
        <v>0.007730768361956642</v>
      </c>
      <c r="I25" s="138">
        <v>14539</v>
      </c>
      <c r="J25" s="136">
        <v>14499</v>
      </c>
      <c r="K25" s="137">
        <v>910</v>
      </c>
      <c r="L25" s="136">
        <v>932</v>
      </c>
      <c r="M25" s="135">
        <f>SUM(I25:L25)</f>
        <v>30880</v>
      </c>
      <c r="N25" s="141">
        <f>IF(ISERROR(G25/M25-1),"         /0",(G25/M25-1))</f>
        <v>0.04177461139896366</v>
      </c>
      <c r="O25" s="140">
        <v>101244</v>
      </c>
      <c r="P25" s="136">
        <v>93465</v>
      </c>
      <c r="Q25" s="137">
        <v>6626</v>
      </c>
      <c r="R25" s="136">
        <v>7227</v>
      </c>
      <c r="S25" s="135">
        <f>SUM(O25:R25)</f>
        <v>208562</v>
      </c>
      <c r="T25" s="139">
        <f>S25/$S$9</f>
        <v>0.008032216674900611</v>
      </c>
      <c r="U25" s="138">
        <v>95536</v>
      </c>
      <c r="V25" s="136">
        <v>88670</v>
      </c>
      <c r="W25" s="137">
        <v>5400</v>
      </c>
      <c r="X25" s="136">
        <v>5775</v>
      </c>
      <c r="Y25" s="135">
        <f>SUM(U25:X25)</f>
        <v>195381</v>
      </c>
      <c r="Z25" s="134">
        <f>IF(ISERROR(S25/Y25-1),"         /0",IF(S25/Y25&gt;5,"  *  ",(S25/Y25-1)))</f>
        <v>0.06746305935582275</v>
      </c>
    </row>
    <row r="26" spans="1:26" ht="21" customHeight="1">
      <c r="A26" s="142" t="s">
        <v>424</v>
      </c>
      <c r="B26" s="356" t="s">
        <v>425</v>
      </c>
      <c r="C26" s="140">
        <v>14033</v>
      </c>
      <c r="D26" s="136">
        <v>13714</v>
      </c>
      <c r="E26" s="137">
        <v>357</v>
      </c>
      <c r="F26" s="136">
        <v>134</v>
      </c>
      <c r="G26" s="135">
        <f t="shared" si="6"/>
        <v>28238</v>
      </c>
      <c r="H26" s="139">
        <f>G26/$G$9</f>
        <v>0.006785869972176924</v>
      </c>
      <c r="I26" s="138">
        <v>11482</v>
      </c>
      <c r="J26" s="136">
        <v>11078</v>
      </c>
      <c r="K26" s="137">
        <v>30</v>
      </c>
      <c r="L26" s="136">
        <v>25</v>
      </c>
      <c r="M26" s="135">
        <f>SUM(I26:L26)</f>
        <v>22615</v>
      </c>
      <c r="N26" s="141">
        <f>IF(ISERROR(G26/M26-1),"         /0",(G26/M26-1))</f>
        <v>0.2486402829980101</v>
      </c>
      <c r="O26" s="140">
        <v>83655</v>
      </c>
      <c r="P26" s="136">
        <v>81628</v>
      </c>
      <c r="Q26" s="137">
        <v>577</v>
      </c>
      <c r="R26" s="136">
        <v>492</v>
      </c>
      <c r="S26" s="135">
        <f>SUM(O26:R26)</f>
        <v>166352</v>
      </c>
      <c r="T26" s="139">
        <f>S26/$S$9</f>
        <v>0.006406609585174032</v>
      </c>
      <c r="U26" s="138">
        <v>68752</v>
      </c>
      <c r="V26" s="136">
        <v>68054</v>
      </c>
      <c r="W26" s="137">
        <v>415</v>
      </c>
      <c r="X26" s="136">
        <v>366</v>
      </c>
      <c r="Y26" s="135">
        <f>SUM(U26:X26)</f>
        <v>137587</v>
      </c>
      <c r="Z26" s="134">
        <f>IF(ISERROR(S26/Y26-1),"         /0",IF(S26/Y26&gt;5,"  *  ",(S26/Y26-1)))</f>
        <v>0.20906771715351025</v>
      </c>
    </row>
    <row r="27" spans="1:26" ht="21" customHeight="1">
      <c r="A27" s="142" t="s">
        <v>426</v>
      </c>
      <c r="B27" s="356" t="s">
        <v>427</v>
      </c>
      <c r="C27" s="140">
        <v>13456</v>
      </c>
      <c r="D27" s="136">
        <v>12811</v>
      </c>
      <c r="E27" s="137">
        <v>467</v>
      </c>
      <c r="F27" s="136">
        <v>492</v>
      </c>
      <c r="G27" s="135">
        <f t="shared" si="6"/>
        <v>27226</v>
      </c>
      <c r="H27" s="139">
        <f t="shared" si="8"/>
        <v>0.006542676388642571</v>
      </c>
      <c r="I27" s="138">
        <v>10809</v>
      </c>
      <c r="J27" s="136">
        <v>10006</v>
      </c>
      <c r="K27" s="137">
        <v>2027</v>
      </c>
      <c r="L27" s="136">
        <v>1998</v>
      </c>
      <c r="M27" s="135">
        <f t="shared" si="9"/>
        <v>24840</v>
      </c>
      <c r="N27" s="141">
        <f t="shared" si="10"/>
        <v>0.09605475040257638</v>
      </c>
      <c r="O27" s="140">
        <v>84974</v>
      </c>
      <c r="P27" s="136">
        <v>82559</v>
      </c>
      <c r="Q27" s="137">
        <v>3570</v>
      </c>
      <c r="R27" s="136">
        <v>3572</v>
      </c>
      <c r="S27" s="135">
        <f t="shared" si="11"/>
        <v>174675</v>
      </c>
      <c r="T27" s="139">
        <f t="shared" si="12"/>
        <v>0.006727148031224596</v>
      </c>
      <c r="U27" s="138">
        <v>82660</v>
      </c>
      <c r="V27" s="136">
        <v>79125</v>
      </c>
      <c r="W27" s="137">
        <v>6467</v>
      </c>
      <c r="X27" s="136">
        <v>6446</v>
      </c>
      <c r="Y27" s="135">
        <f t="shared" si="13"/>
        <v>174698</v>
      </c>
      <c r="Z27" s="134">
        <f t="shared" si="14"/>
        <v>-0.00013165577167451037</v>
      </c>
    </row>
    <row r="28" spans="1:26" ht="21" customHeight="1">
      <c r="A28" s="142" t="s">
        <v>428</v>
      </c>
      <c r="B28" s="356" t="s">
        <v>429</v>
      </c>
      <c r="C28" s="140">
        <v>5324</v>
      </c>
      <c r="D28" s="136">
        <v>5637</v>
      </c>
      <c r="E28" s="137">
        <v>4487</v>
      </c>
      <c r="F28" s="136">
        <v>4147</v>
      </c>
      <c r="G28" s="135">
        <f t="shared" si="6"/>
        <v>19595</v>
      </c>
      <c r="H28" s="139">
        <f t="shared" si="8"/>
        <v>0.004708871807663674</v>
      </c>
      <c r="I28" s="138">
        <v>5987</v>
      </c>
      <c r="J28" s="136">
        <v>5760</v>
      </c>
      <c r="K28" s="137">
        <v>3782</v>
      </c>
      <c r="L28" s="136">
        <v>3603</v>
      </c>
      <c r="M28" s="135">
        <f t="shared" si="9"/>
        <v>19132</v>
      </c>
      <c r="N28" s="141">
        <f t="shared" si="10"/>
        <v>0.024200292703324244</v>
      </c>
      <c r="O28" s="140">
        <v>39609</v>
      </c>
      <c r="P28" s="136">
        <v>37820</v>
      </c>
      <c r="Q28" s="137">
        <v>24595</v>
      </c>
      <c r="R28" s="136">
        <v>24540</v>
      </c>
      <c r="S28" s="135">
        <f t="shared" si="11"/>
        <v>126564</v>
      </c>
      <c r="T28" s="139">
        <f t="shared" si="12"/>
        <v>0.004874279452834749</v>
      </c>
      <c r="U28" s="138">
        <v>25607</v>
      </c>
      <c r="V28" s="136">
        <v>25802</v>
      </c>
      <c r="W28" s="137">
        <v>24121</v>
      </c>
      <c r="X28" s="136">
        <v>24286</v>
      </c>
      <c r="Y28" s="135">
        <f t="shared" si="13"/>
        <v>99816</v>
      </c>
      <c r="Z28" s="134">
        <f t="shared" si="14"/>
        <v>0.26797307044962726</v>
      </c>
    </row>
    <row r="29" spans="1:26" ht="21" customHeight="1">
      <c r="A29" s="142" t="s">
        <v>430</v>
      </c>
      <c r="B29" s="356" t="s">
        <v>431</v>
      </c>
      <c r="C29" s="140">
        <v>9791</v>
      </c>
      <c r="D29" s="136">
        <v>9349</v>
      </c>
      <c r="E29" s="137">
        <v>0</v>
      </c>
      <c r="F29" s="136">
        <v>0</v>
      </c>
      <c r="G29" s="135">
        <f t="shared" si="6"/>
        <v>19140</v>
      </c>
      <c r="H29" s="139">
        <f t="shared" si="8"/>
        <v>0.004599530819019276</v>
      </c>
      <c r="I29" s="138">
        <v>9426</v>
      </c>
      <c r="J29" s="136">
        <v>9328</v>
      </c>
      <c r="K29" s="137">
        <v>34</v>
      </c>
      <c r="L29" s="136">
        <v>17</v>
      </c>
      <c r="M29" s="135">
        <f t="shared" si="9"/>
        <v>18805</v>
      </c>
      <c r="N29" s="141">
        <f t="shared" si="10"/>
        <v>0.01781441106088799</v>
      </c>
      <c r="O29" s="140">
        <v>58461</v>
      </c>
      <c r="P29" s="136">
        <v>55352</v>
      </c>
      <c r="Q29" s="137">
        <v>115</v>
      </c>
      <c r="R29" s="136">
        <v>68</v>
      </c>
      <c r="S29" s="135">
        <f t="shared" si="11"/>
        <v>113996</v>
      </c>
      <c r="T29" s="139">
        <f t="shared" si="12"/>
        <v>0.004390256000958804</v>
      </c>
      <c r="U29" s="138">
        <v>52653</v>
      </c>
      <c r="V29" s="136">
        <v>53348</v>
      </c>
      <c r="W29" s="137">
        <v>152</v>
      </c>
      <c r="X29" s="136">
        <v>109</v>
      </c>
      <c r="Y29" s="135">
        <f t="shared" si="13"/>
        <v>106262</v>
      </c>
      <c r="Z29" s="134">
        <f t="shared" si="14"/>
        <v>0.07278236810901362</v>
      </c>
    </row>
    <row r="30" spans="1:26" ht="21" customHeight="1">
      <c r="A30" s="142" t="s">
        <v>432</v>
      </c>
      <c r="B30" s="356" t="s">
        <v>433</v>
      </c>
      <c r="C30" s="140">
        <v>9280</v>
      </c>
      <c r="D30" s="136">
        <v>9051</v>
      </c>
      <c r="E30" s="137">
        <v>40</v>
      </c>
      <c r="F30" s="136">
        <v>44</v>
      </c>
      <c r="G30" s="135">
        <f t="shared" si="6"/>
        <v>18415</v>
      </c>
      <c r="H30" s="139">
        <f t="shared" si="8"/>
        <v>0.0044253061667836975</v>
      </c>
      <c r="I30" s="138">
        <v>8692</v>
      </c>
      <c r="J30" s="136">
        <v>8464</v>
      </c>
      <c r="K30" s="137">
        <v>32</v>
      </c>
      <c r="L30" s="136">
        <v>32</v>
      </c>
      <c r="M30" s="135">
        <f t="shared" si="9"/>
        <v>17220</v>
      </c>
      <c r="N30" s="141">
        <f t="shared" si="10"/>
        <v>0.06939605110336822</v>
      </c>
      <c r="O30" s="140">
        <v>59373</v>
      </c>
      <c r="P30" s="136">
        <v>58229</v>
      </c>
      <c r="Q30" s="137">
        <v>343</v>
      </c>
      <c r="R30" s="136">
        <v>360</v>
      </c>
      <c r="S30" s="135">
        <f t="shared" si="11"/>
        <v>118305</v>
      </c>
      <c r="T30" s="139">
        <f t="shared" si="12"/>
        <v>0.0045562057983914465</v>
      </c>
      <c r="U30" s="138">
        <v>57440</v>
      </c>
      <c r="V30" s="136">
        <v>56694</v>
      </c>
      <c r="W30" s="137">
        <v>306</v>
      </c>
      <c r="X30" s="136">
        <v>310</v>
      </c>
      <c r="Y30" s="135">
        <f t="shared" si="13"/>
        <v>114750</v>
      </c>
      <c r="Z30" s="134">
        <f t="shared" si="14"/>
        <v>0.030980392156862768</v>
      </c>
    </row>
    <row r="31" spans="1:26" ht="21" customHeight="1">
      <c r="A31" s="142" t="s">
        <v>434</v>
      </c>
      <c r="B31" s="356" t="s">
        <v>435</v>
      </c>
      <c r="C31" s="140">
        <v>8903</v>
      </c>
      <c r="D31" s="136">
        <v>9149</v>
      </c>
      <c r="E31" s="137">
        <v>15</v>
      </c>
      <c r="F31" s="136">
        <v>225</v>
      </c>
      <c r="G31" s="135">
        <f t="shared" si="6"/>
        <v>18292</v>
      </c>
      <c r="H31" s="139">
        <f t="shared" si="8"/>
        <v>0.0043957480533699375</v>
      </c>
      <c r="I31" s="138">
        <v>8354</v>
      </c>
      <c r="J31" s="136">
        <v>7939</v>
      </c>
      <c r="K31" s="137">
        <v>1069</v>
      </c>
      <c r="L31" s="136">
        <v>956</v>
      </c>
      <c r="M31" s="135">
        <f t="shared" si="9"/>
        <v>18318</v>
      </c>
      <c r="N31" s="141">
        <f t="shared" si="10"/>
        <v>-0.0014193689267387732</v>
      </c>
      <c r="O31" s="140">
        <v>52081</v>
      </c>
      <c r="P31" s="136">
        <v>53130</v>
      </c>
      <c r="Q31" s="137">
        <v>11077</v>
      </c>
      <c r="R31" s="136">
        <v>11642</v>
      </c>
      <c r="S31" s="135">
        <f t="shared" si="11"/>
        <v>127930</v>
      </c>
      <c r="T31" s="139">
        <f t="shared" si="12"/>
        <v>0.004926887348702233</v>
      </c>
      <c r="U31" s="138">
        <v>56686</v>
      </c>
      <c r="V31" s="136">
        <v>58719</v>
      </c>
      <c r="W31" s="137">
        <v>4611</v>
      </c>
      <c r="X31" s="136">
        <v>4256</v>
      </c>
      <c r="Y31" s="135">
        <f t="shared" si="13"/>
        <v>124272</v>
      </c>
      <c r="Z31" s="134">
        <f t="shared" si="14"/>
        <v>0.029435431955709968</v>
      </c>
    </row>
    <row r="32" spans="1:26" ht="21" customHeight="1">
      <c r="A32" s="142" t="s">
        <v>436</v>
      </c>
      <c r="B32" s="356" t="s">
        <v>437</v>
      </c>
      <c r="C32" s="140">
        <v>7567</v>
      </c>
      <c r="D32" s="136">
        <v>7751</v>
      </c>
      <c r="E32" s="137">
        <v>289</v>
      </c>
      <c r="F32" s="136">
        <v>269</v>
      </c>
      <c r="G32" s="135">
        <f t="shared" si="6"/>
        <v>15876</v>
      </c>
      <c r="H32" s="139">
        <f t="shared" si="8"/>
        <v>0.0038151594191614437</v>
      </c>
      <c r="I32" s="138">
        <v>8899</v>
      </c>
      <c r="J32" s="136">
        <v>8665</v>
      </c>
      <c r="K32" s="137">
        <v>867</v>
      </c>
      <c r="L32" s="136">
        <v>836</v>
      </c>
      <c r="M32" s="135">
        <f t="shared" si="9"/>
        <v>19267</v>
      </c>
      <c r="N32" s="141">
        <f t="shared" si="10"/>
        <v>-0.1760004152177298</v>
      </c>
      <c r="O32" s="140">
        <v>49412</v>
      </c>
      <c r="P32" s="136">
        <v>49844</v>
      </c>
      <c r="Q32" s="137">
        <v>2429</v>
      </c>
      <c r="R32" s="136">
        <v>2433</v>
      </c>
      <c r="S32" s="135">
        <f t="shared" si="11"/>
        <v>104118</v>
      </c>
      <c r="T32" s="139">
        <f t="shared" si="12"/>
        <v>0.004009830821325562</v>
      </c>
      <c r="U32" s="138">
        <v>60546</v>
      </c>
      <c r="V32" s="136">
        <v>58681</v>
      </c>
      <c r="W32" s="137">
        <v>2040</v>
      </c>
      <c r="X32" s="136">
        <v>1958</v>
      </c>
      <c r="Y32" s="135">
        <f t="shared" si="13"/>
        <v>123225</v>
      </c>
      <c r="Z32" s="134">
        <f t="shared" si="14"/>
        <v>-0.15505782105903831</v>
      </c>
    </row>
    <row r="33" spans="1:26" ht="21" customHeight="1">
      <c r="A33" s="142" t="s">
        <v>438</v>
      </c>
      <c r="B33" s="356" t="s">
        <v>439</v>
      </c>
      <c r="C33" s="140">
        <v>7007</v>
      </c>
      <c r="D33" s="136">
        <v>6823</v>
      </c>
      <c r="E33" s="137">
        <v>35</v>
      </c>
      <c r="F33" s="136">
        <v>60</v>
      </c>
      <c r="G33" s="135">
        <f t="shared" si="6"/>
        <v>13925</v>
      </c>
      <c r="H33" s="139">
        <f>G33/$G$9</f>
        <v>0.0033463148722488725</v>
      </c>
      <c r="I33" s="138">
        <v>7344</v>
      </c>
      <c r="J33" s="136">
        <v>7135</v>
      </c>
      <c r="K33" s="137">
        <v>105</v>
      </c>
      <c r="L33" s="136">
        <v>110</v>
      </c>
      <c r="M33" s="135">
        <f>SUM(I33:L33)</f>
        <v>14694</v>
      </c>
      <c r="N33" s="141">
        <f>IF(ISERROR(G33/M33-1),"         /0",(G33/M33-1))</f>
        <v>-0.05233428610317137</v>
      </c>
      <c r="O33" s="140">
        <v>44761</v>
      </c>
      <c r="P33" s="136">
        <v>43480</v>
      </c>
      <c r="Q33" s="137">
        <v>217</v>
      </c>
      <c r="R33" s="136">
        <v>294</v>
      </c>
      <c r="S33" s="135">
        <f>SUM(O33:R33)</f>
        <v>88752</v>
      </c>
      <c r="T33" s="139">
        <f>S33/$S$9</f>
        <v>0.00341804976136966</v>
      </c>
      <c r="U33" s="138">
        <v>46213</v>
      </c>
      <c r="V33" s="136">
        <v>44918</v>
      </c>
      <c r="W33" s="137">
        <v>601</v>
      </c>
      <c r="X33" s="136">
        <v>601</v>
      </c>
      <c r="Y33" s="135">
        <f>SUM(U33:X33)</f>
        <v>92333</v>
      </c>
      <c r="Z33" s="134">
        <f>IF(ISERROR(S33/Y33-1),"         /0",IF(S33/Y33&gt;5,"  *  ",(S33/Y33-1)))</f>
        <v>-0.03878353351456143</v>
      </c>
    </row>
    <row r="34" spans="1:26" ht="21" customHeight="1">
      <c r="A34" s="142" t="s">
        <v>440</v>
      </c>
      <c r="B34" s="356" t="s">
        <v>441</v>
      </c>
      <c r="C34" s="140">
        <v>6138</v>
      </c>
      <c r="D34" s="136">
        <v>6343</v>
      </c>
      <c r="E34" s="137">
        <v>152</v>
      </c>
      <c r="F34" s="136">
        <v>135</v>
      </c>
      <c r="G34" s="135">
        <f t="shared" si="6"/>
        <v>12768</v>
      </c>
      <c r="H34" s="139">
        <f>G34/$G$9</f>
        <v>0.0030682763582674044</v>
      </c>
      <c r="I34" s="138">
        <v>4534</v>
      </c>
      <c r="J34" s="136">
        <v>4637</v>
      </c>
      <c r="K34" s="137">
        <v>115</v>
      </c>
      <c r="L34" s="136">
        <v>91</v>
      </c>
      <c r="M34" s="135">
        <f>SUM(I34:L34)</f>
        <v>9377</v>
      </c>
      <c r="N34" s="141">
        <f>IF(ISERROR(G34/M34-1),"         /0",(G34/M34-1))</f>
        <v>0.3616295190359391</v>
      </c>
      <c r="O34" s="140">
        <v>39313</v>
      </c>
      <c r="P34" s="136">
        <v>38842</v>
      </c>
      <c r="Q34" s="137">
        <v>667</v>
      </c>
      <c r="R34" s="136">
        <v>769</v>
      </c>
      <c r="S34" s="135">
        <f>SUM(O34:R34)</f>
        <v>79591</v>
      </c>
      <c r="T34" s="139">
        <f>S34/$S$9</f>
        <v>0.0030652379502115177</v>
      </c>
      <c r="U34" s="138">
        <v>29928</v>
      </c>
      <c r="V34" s="136">
        <v>30105</v>
      </c>
      <c r="W34" s="137">
        <v>882</v>
      </c>
      <c r="X34" s="136">
        <v>844</v>
      </c>
      <c r="Y34" s="135">
        <f>SUM(U34:X34)</f>
        <v>61759</v>
      </c>
      <c r="Z34" s="134">
        <f>IF(ISERROR(S34/Y34-1),"         /0",IF(S34/Y34&gt;5,"  *  ",(S34/Y34-1)))</f>
        <v>0.2887352450654965</v>
      </c>
    </row>
    <row r="35" spans="1:26" ht="21" customHeight="1">
      <c r="A35" s="142" t="s">
        <v>442</v>
      </c>
      <c r="B35" s="356" t="s">
        <v>443</v>
      </c>
      <c r="C35" s="140">
        <v>5822</v>
      </c>
      <c r="D35" s="136">
        <v>5600</v>
      </c>
      <c r="E35" s="137">
        <v>306</v>
      </c>
      <c r="F35" s="136">
        <v>293</v>
      </c>
      <c r="G35" s="135">
        <f t="shared" si="6"/>
        <v>12021</v>
      </c>
      <c r="H35" s="139">
        <f>G35/$G$9</f>
        <v>0.00288876488899847</v>
      </c>
      <c r="I35" s="138">
        <v>4515</v>
      </c>
      <c r="J35" s="136">
        <v>4245</v>
      </c>
      <c r="K35" s="137">
        <v>232</v>
      </c>
      <c r="L35" s="136">
        <v>241</v>
      </c>
      <c r="M35" s="135">
        <f>SUM(I35:L35)</f>
        <v>9233</v>
      </c>
      <c r="N35" s="141">
        <f>IF(ISERROR(G35/M35-1),"         /0",(G35/M35-1))</f>
        <v>0.3019603595797682</v>
      </c>
      <c r="O35" s="140">
        <v>30848</v>
      </c>
      <c r="P35" s="136">
        <v>29250</v>
      </c>
      <c r="Q35" s="137">
        <v>1859</v>
      </c>
      <c r="R35" s="136">
        <v>1853</v>
      </c>
      <c r="S35" s="135">
        <f>SUM(O35:R35)</f>
        <v>63810</v>
      </c>
      <c r="T35" s="139">
        <f>S35/$S$9</f>
        <v>0.0024574742571772806</v>
      </c>
      <c r="U35" s="138">
        <v>27656</v>
      </c>
      <c r="V35" s="136">
        <v>25964</v>
      </c>
      <c r="W35" s="137">
        <v>1559</v>
      </c>
      <c r="X35" s="136">
        <v>1785</v>
      </c>
      <c r="Y35" s="135">
        <f>SUM(U35:X35)</f>
        <v>56964</v>
      </c>
      <c r="Z35" s="134">
        <f>IF(ISERROR(S35/Y35-1),"         /0",IF(S35/Y35&gt;5,"  *  ",(S35/Y35-1)))</f>
        <v>0.1201811670528754</v>
      </c>
    </row>
    <row r="36" spans="1:26" ht="21" customHeight="1">
      <c r="A36" s="142" t="s">
        <v>444</v>
      </c>
      <c r="B36" s="356" t="s">
        <v>445</v>
      </c>
      <c r="C36" s="140">
        <v>5757</v>
      </c>
      <c r="D36" s="136">
        <v>5609</v>
      </c>
      <c r="E36" s="137">
        <v>6</v>
      </c>
      <c r="F36" s="136">
        <v>6</v>
      </c>
      <c r="G36" s="135">
        <f t="shared" si="6"/>
        <v>11378</v>
      </c>
      <c r="H36" s="139">
        <f>G36/$G$9</f>
        <v>0.002734245645705398</v>
      </c>
      <c r="I36" s="138">
        <v>5846</v>
      </c>
      <c r="J36" s="136">
        <v>5564</v>
      </c>
      <c r="K36" s="137">
        <v>16</v>
      </c>
      <c r="L36" s="136">
        <v>17</v>
      </c>
      <c r="M36" s="135">
        <f>SUM(I36:L36)</f>
        <v>11443</v>
      </c>
      <c r="N36" s="141">
        <f>IF(ISERROR(G36/M36-1),"         /0",(G36/M36-1))</f>
        <v>-0.0056803285851612095</v>
      </c>
      <c r="O36" s="140">
        <v>37150</v>
      </c>
      <c r="P36" s="136">
        <v>36459</v>
      </c>
      <c r="Q36" s="137">
        <v>69</v>
      </c>
      <c r="R36" s="136">
        <v>64</v>
      </c>
      <c r="S36" s="135">
        <f>SUM(O36:R36)</f>
        <v>73742</v>
      </c>
      <c r="T36" s="139">
        <f>S36/$S$9</f>
        <v>0.0028399791047291493</v>
      </c>
      <c r="U36" s="138">
        <v>37912</v>
      </c>
      <c r="V36" s="136">
        <v>37409</v>
      </c>
      <c r="W36" s="137">
        <v>310</v>
      </c>
      <c r="X36" s="136">
        <v>353</v>
      </c>
      <c r="Y36" s="135">
        <f>SUM(U36:X36)</f>
        <v>75984</v>
      </c>
      <c r="Z36" s="134">
        <f>IF(ISERROR(S36/Y36-1),"         /0",IF(S36/Y36&gt;5,"  *  ",(S36/Y36-1)))</f>
        <v>-0.029506211834070317</v>
      </c>
    </row>
    <row r="37" spans="1:26" ht="21" customHeight="1">
      <c r="A37" s="142" t="s">
        <v>446</v>
      </c>
      <c r="B37" s="356" t="s">
        <v>447</v>
      </c>
      <c r="C37" s="140">
        <v>4610</v>
      </c>
      <c r="D37" s="136">
        <v>4880</v>
      </c>
      <c r="E37" s="137">
        <v>38</v>
      </c>
      <c r="F37" s="136">
        <v>61</v>
      </c>
      <c r="G37" s="135">
        <f t="shared" si="6"/>
        <v>9589</v>
      </c>
      <c r="H37" s="139">
        <f>G37/$G$9</f>
        <v>0.002304331296947536</v>
      </c>
      <c r="I37" s="138">
        <v>3457</v>
      </c>
      <c r="J37" s="136">
        <v>3518</v>
      </c>
      <c r="K37" s="137">
        <v>20</v>
      </c>
      <c r="L37" s="136">
        <v>24</v>
      </c>
      <c r="M37" s="135">
        <f>SUM(I37:L37)</f>
        <v>7019</v>
      </c>
      <c r="N37" s="141">
        <f>IF(ISERROR(G37/M37-1),"         /0",(G37/M37-1))</f>
        <v>0.3661490240775038</v>
      </c>
      <c r="O37" s="140">
        <v>33923</v>
      </c>
      <c r="P37" s="136">
        <v>31848</v>
      </c>
      <c r="Q37" s="137">
        <v>324</v>
      </c>
      <c r="R37" s="136">
        <v>324</v>
      </c>
      <c r="S37" s="135">
        <f>SUM(O37:R37)</f>
        <v>66419</v>
      </c>
      <c r="T37" s="139">
        <f>S37/$S$9</f>
        <v>0.0025579530275420437</v>
      </c>
      <c r="U37" s="138">
        <v>19779</v>
      </c>
      <c r="V37" s="136">
        <v>19913</v>
      </c>
      <c r="W37" s="137">
        <v>467</v>
      </c>
      <c r="X37" s="136">
        <v>383</v>
      </c>
      <c r="Y37" s="135">
        <f>SUM(U37:X37)</f>
        <v>40542</v>
      </c>
      <c r="Z37" s="134">
        <f>IF(ISERROR(S37/Y37-1),"         /0",IF(S37/Y37&gt;5,"  *  ",(S37/Y37-1)))</f>
        <v>0.6382763553845394</v>
      </c>
    </row>
    <row r="38" spans="1:26" ht="21" customHeight="1">
      <c r="A38" s="142" t="s">
        <v>448</v>
      </c>
      <c r="B38" s="356" t="s">
        <v>449</v>
      </c>
      <c r="C38" s="140">
        <v>3863</v>
      </c>
      <c r="D38" s="136">
        <v>3599</v>
      </c>
      <c r="E38" s="137">
        <v>8</v>
      </c>
      <c r="F38" s="136">
        <v>35</v>
      </c>
      <c r="G38" s="135">
        <f t="shared" si="6"/>
        <v>7505</v>
      </c>
      <c r="H38" s="139">
        <f aca="true" t="shared" si="15" ref="H38:H50">G38/$G$9</f>
        <v>0.0018035255379696797</v>
      </c>
      <c r="I38" s="138">
        <v>3558</v>
      </c>
      <c r="J38" s="136">
        <v>3384</v>
      </c>
      <c r="K38" s="137">
        <v>112</v>
      </c>
      <c r="L38" s="136">
        <v>107</v>
      </c>
      <c r="M38" s="135">
        <f aca="true" t="shared" si="16" ref="M38:M50">SUM(I38:L38)</f>
        <v>7161</v>
      </c>
      <c r="N38" s="141">
        <f aca="true" t="shared" si="17" ref="N38:N50">IF(ISERROR(G38/M38-1),"         /0",(G38/M38-1))</f>
        <v>0.04803798352185451</v>
      </c>
      <c r="O38" s="140">
        <v>25458</v>
      </c>
      <c r="P38" s="136">
        <v>24329</v>
      </c>
      <c r="Q38" s="137">
        <v>333</v>
      </c>
      <c r="R38" s="136">
        <v>682</v>
      </c>
      <c r="S38" s="135">
        <f aca="true" t="shared" si="18" ref="S38:S50">SUM(O38:R38)</f>
        <v>50802</v>
      </c>
      <c r="T38" s="139">
        <f aca="true" t="shared" si="19" ref="T38:T50">S38/$S$9</f>
        <v>0.0019565053630014135</v>
      </c>
      <c r="U38" s="138">
        <v>23694</v>
      </c>
      <c r="V38" s="136">
        <v>23012</v>
      </c>
      <c r="W38" s="137">
        <v>565</v>
      </c>
      <c r="X38" s="136">
        <v>585</v>
      </c>
      <c r="Y38" s="135">
        <f aca="true" t="shared" si="20" ref="Y38:Y50">SUM(U38:X38)</f>
        <v>47856</v>
      </c>
      <c r="Z38" s="134">
        <f aca="true" t="shared" si="21" ref="Z38:Z50">IF(ISERROR(S38/Y38-1),"         /0",IF(S38/Y38&gt;5,"  *  ",(S38/Y38-1)))</f>
        <v>0.06155967903711135</v>
      </c>
    </row>
    <row r="39" spans="1:26" ht="21" customHeight="1">
      <c r="A39" s="142" t="s">
        <v>450</v>
      </c>
      <c r="B39" s="356" t="s">
        <v>451</v>
      </c>
      <c r="C39" s="140">
        <v>0</v>
      </c>
      <c r="D39" s="136">
        <v>0</v>
      </c>
      <c r="E39" s="137">
        <v>3481</v>
      </c>
      <c r="F39" s="136">
        <v>3581</v>
      </c>
      <c r="G39" s="135">
        <f t="shared" si="6"/>
        <v>7062</v>
      </c>
      <c r="H39" s="139">
        <f t="shared" si="15"/>
        <v>0.0016970682677071123</v>
      </c>
      <c r="I39" s="138"/>
      <c r="J39" s="136"/>
      <c r="K39" s="137">
        <v>6509</v>
      </c>
      <c r="L39" s="136">
        <v>6997</v>
      </c>
      <c r="M39" s="135">
        <f t="shared" si="16"/>
        <v>13506</v>
      </c>
      <c r="N39" s="141">
        <f t="shared" si="17"/>
        <v>-0.47712127943136384</v>
      </c>
      <c r="O39" s="140"/>
      <c r="P39" s="136"/>
      <c r="Q39" s="137">
        <v>25010</v>
      </c>
      <c r="R39" s="136">
        <v>25215</v>
      </c>
      <c r="S39" s="135">
        <f t="shared" si="18"/>
        <v>50225</v>
      </c>
      <c r="T39" s="139">
        <f t="shared" si="19"/>
        <v>0.0019342837261671982</v>
      </c>
      <c r="U39" s="138"/>
      <c r="V39" s="136"/>
      <c r="W39" s="137">
        <v>46122</v>
      </c>
      <c r="X39" s="136">
        <v>46199</v>
      </c>
      <c r="Y39" s="135">
        <f t="shared" si="20"/>
        <v>92321</v>
      </c>
      <c r="Z39" s="134">
        <f t="shared" si="21"/>
        <v>-0.45597426371031513</v>
      </c>
    </row>
    <row r="40" spans="1:26" ht="21" customHeight="1">
      <c r="A40" s="142" t="s">
        <v>452</v>
      </c>
      <c r="B40" s="356" t="s">
        <v>453</v>
      </c>
      <c r="C40" s="140">
        <v>2632</v>
      </c>
      <c r="D40" s="136">
        <v>2496</v>
      </c>
      <c r="E40" s="137">
        <v>47</v>
      </c>
      <c r="F40" s="136">
        <v>41</v>
      </c>
      <c r="G40" s="135">
        <f t="shared" si="6"/>
        <v>5216</v>
      </c>
      <c r="H40" s="139">
        <f t="shared" si="15"/>
        <v>0.0012534562566355561</v>
      </c>
      <c r="I40" s="138">
        <v>1862</v>
      </c>
      <c r="J40" s="136">
        <v>1800</v>
      </c>
      <c r="K40" s="137">
        <v>32</v>
      </c>
      <c r="L40" s="136">
        <v>32</v>
      </c>
      <c r="M40" s="135">
        <f t="shared" si="16"/>
        <v>3726</v>
      </c>
      <c r="N40" s="141">
        <f t="shared" si="17"/>
        <v>0.39989264626945786</v>
      </c>
      <c r="O40" s="140">
        <v>15508</v>
      </c>
      <c r="P40" s="136">
        <v>14962</v>
      </c>
      <c r="Q40" s="137">
        <v>516</v>
      </c>
      <c r="R40" s="136">
        <v>496</v>
      </c>
      <c r="S40" s="135">
        <f t="shared" si="18"/>
        <v>31482</v>
      </c>
      <c r="T40" s="139">
        <f t="shared" si="19"/>
        <v>0.0012124463965593974</v>
      </c>
      <c r="U40" s="138">
        <v>10255</v>
      </c>
      <c r="V40" s="136">
        <v>10142</v>
      </c>
      <c r="W40" s="137">
        <v>525</v>
      </c>
      <c r="X40" s="136">
        <v>400</v>
      </c>
      <c r="Y40" s="135">
        <f t="shared" si="20"/>
        <v>21322</v>
      </c>
      <c r="Z40" s="134">
        <f t="shared" si="21"/>
        <v>0.47650314229434376</v>
      </c>
    </row>
    <row r="41" spans="1:26" ht="21" customHeight="1">
      <c r="A41" s="142" t="s">
        <v>454</v>
      </c>
      <c r="B41" s="356" t="s">
        <v>455</v>
      </c>
      <c r="C41" s="140">
        <v>2747</v>
      </c>
      <c r="D41" s="136">
        <v>2445</v>
      </c>
      <c r="E41" s="137">
        <v>0</v>
      </c>
      <c r="F41" s="136">
        <v>0</v>
      </c>
      <c r="G41" s="135">
        <f t="shared" si="6"/>
        <v>5192</v>
      </c>
      <c r="H41" s="139">
        <f t="shared" si="15"/>
        <v>0.0012476888198718957</v>
      </c>
      <c r="I41" s="138">
        <v>3387</v>
      </c>
      <c r="J41" s="136">
        <v>3148</v>
      </c>
      <c r="K41" s="137"/>
      <c r="L41" s="136"/>
      <c r="M41" s="135">
        <f t="shared" si="16"/>
        <v>6535</v>
      </c>
      <c r="N41" s="141">
        <f t="shared" si="17"/>
        <v>-0.2055087987758225</v>
      </c>
      <c r="O41" s="140">
        <v>18984</v>
      </c>
      <c r="P41" s="136">
        <v>18931</v>
      </c>
      <c r="Q41" s="137"/>
      <c r="R41" s="136"/>
      <c r="S41" s="135">
        <f t="shared" si="18"/>
        <v>37915</v>
      </c>
      <c r="T41" s="139">
        <f t="shared" si="19"/>
        <v>0.0014601964654580254</v>
      </c>
      <c r="U41" s="138">
        <v>12646</v>
      </c>
      <c r="V41" s="136">
        <v>12153</v>
      </c>
      <c r="W41" s="137">
        <v>66</v>
      </c>
      <c r="X41" s="136">
        <v>62</v>
      </c>
      <c r="Y41" s="135">
        <f t="shared" si="20"/>
        <v>24927</v>
      </c>
      <c r="Z41" s="134">
        <f t="shared" si="21"/>
        <v>0.5210414410077426</v>
      </c>
    </row>
    <row r="42" spans="1:26" ht="21" customHeight="1">
      <c r="A42" s="142" t="s">
        <v>456</v>
      </c>
      <c r="B42" s="356" t="s">
        <v>457</v>
      </c>
      <c r="C42" s="140">
        <v>322</v>
      </c>
      <c r="D42" s="136">
        <v>401</v>
      </c>
      <c r="E42" s="137">
        <v>1933</v>
      </c>
      <c r="F42" s="136">
        <v>2017</v>
      </c>
      <c r="G42" s="135">
        <f t="shared" si="6"/>
        <v>4673</v>
      </c>
      <c r="H42" s="139">
        <f t="shared" si="15"/>
        <v>0.0011229679998577366</v>
      </c>
      <c r="I42" s="138">
        <v>311</v>
      </c>
      <c r="J42" s="136">
        <v>329</v>
      </c>
      <c r="K42" s="137">
        <v>1164</v>
      </c>
      <c r="L42" s="136">
        <v>1108</v>
      </c>
      <c r="M42" s="135">
        <f t="shared" si="16"/>
        <v>2912</v>
      </c>
      <c r="N42" s="141">
        <f t="shared" si="17"/>
        <v>0.604739010989011</v>
      </c>
      <c r="O42" s="140">
        <v>438</v>
      </c>
      <c r="P42" s="136">
        <v>510</v>
      </c>
      <c r="Q42" s="137">
        <v>5943</v>
      </c>
      <c r="R42" s="136">
        <v>6011</v>
      </c>
      <c r="S42" s="135">
        <f t="shared" si="18"/>
        <v>12902</v>
      </c>
      <c r="T42" s="139">
        <f t="shared" si="19"/>
        <v>0.0004968865830763403</v>
      </c>
      <c r="U42" s="138">
        <v>440</v>
      </c>
      <c r="V42" s="136">
        <v>484</v>
      </c>
      <c r="W42" s="137">
        <v>5139</v>
      </c>
      <c r="X42" s="136">
        <v>5010</v>
      </c>
      <c r="Y42" s="135">
        <f t="shared" si="20"/>
        <v>11073</v>
      </c>
      <c r="Z42" s="134">
        <f t="shared" si="21"/>
        <v>0.1651765555856588</v>
      </c>
    </row>
    <row r="43" spans="1:26" ht="21" customHeight="1">
      <c r="A43" s="142" t="s">
        <v>458</v>
      </c>
      <c r="B43" s="356" t="s">
        <v>459</v>
      </c>
      <c r="C43" s="140">
        <v>618</v>
      </c>
      <c r="D43" s="136">
        <v>684</v>
      </c>
      <c r="E43" s="137">
        <v>1277</v>
      </c>
      <c r="F43" s="136">
        <v>1589</v>
      </c>
      <c r="G43" s="135">
        <f t="shared" si="6"/>
        <v>4168</v>
      </c>
      <c r="H43" s="139">
        <f t="shared" si="15"/>
        <v>0.0010016115179557127</v>
      </c>
      <c r="I43" s="138">
        <v>1442</v>
      </c>
      <c r="J43" s="136">
        <v>1808</v>
      </c>
      <c r="K43" s="137">
        <v>274</v>
      </c>
      <c r="L43" s="136">
        <v>345</v>
      </c>
      <c r="M43" s="135">
        <f t="shared" si="16"/>
        <v>3869</v>
      </c>
      <c r="N43" s="141">
        <f t="shared" si="17"/>
        <v>0.07728095115016798</v>
      </c>
      <c r="O43" s="140">
        <v>3080</v>
      </c>
      <c r="P43" s="136">
        <v>2962</v>
      </c>
      <c r="Q43" s="137">
        <v>7057</v>
      </c>
      <c r="R43" s="136">
        <v>7162</v>
      </c>
      <c r="S43" s="135">
        <f t="shared" si="18"/>
        <v>20261</v>
      </c>
      <c r="T43" s="139">
        <f t="shared" si="19"/>
        <v>0.0007802991055425307</v>
      </c>
      <c r="U43" s="138">
        <v>8372</v>
      </c>
      <c r="V43" s="136">
        <v>8092</v>
      </c>
      <c r="W43" s="137">
        <v>2739</v>
      </c>
      <c r="X43" s="136">
        <v>2422</v>
      </c>
      <c r="Y43" s="135">
        <f t="shared" si="20"/>
        <v>21625</v>
      </c>
      <c r="Z43" s="134">
        <f t="shared" si="21"/>
        <v>-0.06307514450867047</v>
      </c>
    </row>
    <row r="44" spans="1:26" ht="21" customHeight="1">
      <c r="A44" s="142" t="s">
        <v>460</v>
      </c>
      <c r="B44" s="356" t="s">
        <v>461</v>
      </c>
      <c r="C44" s="140">
        <v>1685</v>
      </c>
      <c r="D44" s="136">
        <v>1678</v>
      </c>
      <c r="E44" s="137">
        <v>211</v>
      </c>
      <c r="F44" s="136">
        <v>192</v>
      </c>
      <c r="G44" s="135">
        <f t="shared" si="6"/>
        <v>3766</v>
      </c>
      <c r="H44" s="139">
        <f t="shared" si="15"/>
        <v>0.0009050069521643988</v>
      </c>
      <c r="I44" s="138">
        <v>2591</v>
      </c>
      <c r="J44" s="136">
        <v>2499</v>
      </c>
      <c r="K44" s="137">
        <v>450</v>
      </c>
      <c r="L44" s="136">
        <v>415</v>
      </c>
      <c r="M44" s="135">
        <f t="shared" si="16"/>
        <v>5955</v>
      </c>
      <c r="N44" s="141">
        <f t="shared" si="17"/>
        <v>-0.36759026028547437</v>
      </c>
      <c r="O44" s="140">
        <v>14404</v>
      </c>
      <c r="P44" s="136">
        <v>14658</v>
      </c>
      <c r="Q44" s="137">
        <v>2252</v>
      </c>
      <c r="R44" s="136">
        <v>1757</v>
      </c>
      <c r="S44" s="135">
        <f t="shared" si="18"/>
        <v>33071</v>
      </c>
      <c r="T44" s="139">
        <f t="shared" si="19"/>
        <v>0.0012736425506834328</v>
      </c>
      <c r="U44" s="138">
        <v>16827</v>
      </c>
      <c r="V44" s="136">
        <v>16209</v>
      </c>
      <c r="W44" s="137">
        <v>2602</v>
      </c>
      <c r="X44" s="136">
        <v>2421</v>
      </c>
      <c r="Y44" s="135">
        <f t="shared" si="20"/>
        <v>38059</v>
      </c>
      <c r="Z44" s="134">
        <f t="shared" si="21"/>
        <v>-0.1310596705115742</v>
      </c>
    </row>
    <row r="45" spans="1:26" ht="21" customHeight="1">
      <c r="A45" s="142" t="s">
        <v>462</v>
      </c>
      <c r="B45" s="356" t="s">
        <v>463</v>
      </c>
      <c r="C45" s="140">
        <v>1891</v>
      </c>
      <c r="D45" s="136">
        <v>1764</v>
      </c>
      <c r="E45" s="137">
        <v>38</v>
      </c>
      <c r="F45" s="136">
        <v>31</v>
      </c>
      <c r="G45" s="135">
        <f t="shared" si="6"/>
        <v>3724</v>
      </c>
      <c r="H45" s="139">
        <f t="shared" si="15"/>
        <v>0.0008949139378279929</v>
      </c>
      <c r="I45" s="138">
        <v>1324</v>
      </c>
      <c r="J45" s="136">
        <v>1238</v>
      </c>
      <c r="K45" s="137">
        <v>5</v>
      </c>
      <c r="L45" s="136">
        <v>2</v>
      </c>
      <c r="M45" s="135">
        <f t="shared" si="16"/>
        <v>2569</v>
      </c>
      <c r="N45" s="141">
        <f t="shared" si="17"/>
        <v>0.44959128065395104</v>
      </c>
      <c r="O45" s="140">
        <v>10640</v>
      </c>
      <c r="P45" s="136">
        <v>10301</v>
      </c>
      <c r="Q45" s="137">
        <v>93</v>
      </c>
      <c r="R45" s="136">
        <v>76</v>
      </c>
      <c r="S45" s="135">
        <f t="shared" si="18"/>
        <v>21110</v>
      </c>
      <c r="T45" s="139">
        <f t="shared" si="19"/>
        <v>0.0008129961067076069</v>
      </c>
      <c r="U45" s="138">
        <v>10433</v>
      </c>
      <c r="V45" s="136">
        <v>10483</v>
      </c>
      <c r="W45" s="137">
        <v>176</v>
      </c>
      <c r="X45" s="136">
        <v>171</v>
      </c>
      <c r="Y45" s="135">
        <f t="shared" si="20"/>
        <v>21263</v>
      </c>
      <c r="Z45" s="134">
        <f t="shared" si="21"/>
        <v>-0.007195597987113778</v>
      </c>
    </row>
    <row r="46" spans="1:26" ht="21" customHeight="1">
      <c r="A46" s="142" t="s">
        <v>464</v>
      </c>
      <c r="B46" s="356" t="s">
        <v>465</v>
      </c>
      <c r="C46" s="140">
        <v>1006</v>
      </c>
      <c r="D46" s="136">
        <v>1199</v>
      </c>
      <c r="E46" s="137">
        <v>619</v>
      </c>
      <c r="F46" s="136">
        <v>664</v>
      </c>
      <c r="G46" s="135">
        <f t="shared" si="6"/>
        <v>3488</v>
      </c>
      <c r="H46" s="139">
        <f t="shared" si="15"/>
        <v>0.0008382008096519977</v>
      </c>
      <c r="I46" s="138">
        <v>931</v>
      </c>
      <c r="J46" s="136">
        <v>1142</v>
      </c>
      <c r="K46" s="137">
        <v>542</v>
      </c>
      <c r="L46" s="136">
        <v>549</v>
      </c>
      <c r="M46" s="135">
        <f t="shared" si="16"/>
        <v>3164</v>
      </c>
      <c r="N46" s="141">
        <f t="shared" si="17"/>
        <v>0.10240202275600496</v>
      </c>
      <c r="O46" s="140">
        <v>6623</v>
      </c>
      <c r="P46" s="136">
        <v>6332</v>
      </c>
      <c r="Q46" s="137">
        <v>4188</v>
      </c>
      <c r="R46" s="136">
        <v>3846</v>
      </c>
      <c r="S46" s="135">
        <f t="shared" si="18"/>
        <v>20989</v>
      </c>
      <c r="T46" s="139">
        <f t="shared" si="19"/>
        <v>0.0008083361100751284</v>
      </c>
      <c r="U46" s="138">
        <v>6790</v>
      </c>
      <c r="V46" s="136">
        <v>6674</v>
      </c>
      <c r="W46" s="137">
        <v>3916</v>
      </c>
      <c r="X46" s="136">
        <v>3406</v>
      </c>
      <c r="Y46" s="135">
        <f t="shared" si="20"/>
        <v>20786</v>
      </c>
      <c r="Z46" s="134">
        <f t="shared" si="21"/>
        <v>0.009766188780910179</v>
      </c>
    </row>
    <row r="47" spans="1:26" ht="21" customHeight="1">
      <c r="A47" s="142" t="s">
        <v>466</v>
      </c>
      <c r="B47" s="356" t="s">
        <v>467</v>
      </c>
      <c r="C47" s="140">
        <v>1375</v>
      </c>
      <c r="D47" s="136">
        <v>1419</v>
      </c>
      <c r="E47" s="137">
        <v>225</v>
      </c>
      <c r="F47" s="136">
        <v>281</v>
      </c>
      <c r="G47" s="135">
        <f t="shared" si="6"/>
        <v>3300</v>
      </c>
      <c r="H47" s="139">
        <f t="shared" si="15"/>
        <v>0.0007930225550033235</v>
      </c>
      <c r="I47" s="138">
        <v>1512</v>
      </c>
      <c r="J47" s="136">
        <v>1507</v>
      </c>
      <c r="K47" s="137">
        <v>164</v>
      </c>
      <c r="L47" s="136">
        <v>232</v>
      </c>
      <c r="M47" s="135">
        <f t="shared" si="16"/>
        <v>3415</v>
      </c>
      <c r="N47" s="141">
        <f t="shared" si="17"/>
        <v>-0.03367496339677889</v>
      </c>
      <c r="O47" s="140">
        <v>10127</v>
      </c>
      <c r="P47" s="136">
        <v>10010</v>
      </c>
      <c r="Q47" s="137">
        <v>1305</v>
      </c>
      <c r="R47" s="136">
        <v>1623</v>
      </c>
      <c r="S47" s="135">
        <f t="shared" si="18"/>
        <v>23065</v>
      </c>
      <c r="T47" s="139">
        <f t="shared" si="19"/>
        <v>0.000888287787835668</v>
      </c>
      <c r="U47" s="138">
        <v>9141</v>
      </c>
      <c r="V47" s="136">
        <v>9244</v>
      </c>
      <c r="W47" s="137">
        <v>1474</v>
      </c>
      <c r="X47" s="136">
        <v>1111</v>
      </c>
      <c r="Y47" s="135">
        <f t="shared" si="20"/>
        <v>20970</v>
      </c>
      <c r="Z47" s="134">
        <f t="shared" si="21"/>
        <v>0.09990462565569858</v>
      </c>
    </row>
    <row r="48" spans="1:26" ht="21" customHeight="1">
      <c r="A48" s="142" t="s">
        <v>468</v>
      </c>
      <c r="B48" s="356" t="s">
        <v>469</v>
      </c>
      <c r="C48" s="140">
        <v>1395</v>
      </c>
      <c r="D48" s="136">
        <v>1490</v>
      </c>
      <c r="E48" s="137">
        <v>9</v>
      </c>
      <c r="F48" s="136">
        <v>17</v>
      </c>
      <c r="G48" s="135">
        <f t="shared" si="6"/>
        <v>2911</v>
      </c>
      <c r="H48" s="139">
        <f t="shared" si="15"/>
        <v>0.0006995420174589923</v>
      </c>
      <c r="I48" s="138">
        <v>1725</v>
      </c>
      <c r="J48" s="136">
        <v>1570</v>
      </c>
      <c r="K48" s="137">
        <v>3012</v>
      </c>
      <c r="L48" s="136">
        <v>2750</v>
      </c>
      <c r="M48" s="135">
        <f t="shared" si="16"/>
        <v>9057</v>
      </c>
      <c r="N48" s="141">
        <f t="shared" si="17"/>
        <v>-0.6785911449707409</v>
      </c>
      <c r="O48" s="140">
        <v>8573</v>
      </c>
      <c r="P48" s="136">
        <v>8862</v>
      </c>
      <c r="Q48" s="137">
        <v>7382</v>
      </c>
      <c r="R48" s="136">
        <v>7823</v>
      </c>
      <c r="S48" s="135">
        <f t="shared" si="18"/>
        <v>32640</v>
      </c>
      <c r="T48" s="139">
        <f t="shared" si="19"/>
        <v>0.0012570437197032822</v>
      </c>
      <c r="U48" s="138">
        <v>8995</v>
      </c>
      <c r="V48" s="136">
        <v>8931</v>
      </c>
      <c r="W48" s="137">
        <v>13834</v>
      </c>
      <c r="X48" s="136">
        <v>13868</v>
      </c>
      <c r="Y48" s="135">
        <f t="shared" si="20"/>
        <v>45628</v>
      </c>
      <c r="Z48" s="134">
        <f t="shared" si="21"/>
        <v>-0.2846497764530551</v>
      </c>
    </row>
    <row r="49" spans="1:26" ht="21" customHeight="1">
      <c r="A49" s="142" t="s">
        <v>470</v>
      </c>
      <c r="B49" s="356" t="s">
        <v>471</v>
      </c>
      <c r="C49" s="140">
        <v>1154</v>
      </c>
      <c r="D49" s="136">
        <v>1109</v>
      </c>
      <c r="E49" s="137">
        <v>12</v>
      </c>
      <c r="F49" s="136">
        <v>31</v>
      </c>
      <c r="G49" s="135">
        <f t="shared" si="6"/>
        <v>2306</v>
      </c>
      <c r="H49" s="139">
        <f t="shared" si="15"/>
        <v>0.0005541545490417163</v>
      </c>
      <c r="I49" s="138">
        <v>1036</v>
      </c>
      <c r="J49" s="136">
        <v>1097</v>
      </c>
      <c r="K49" s="137">
        <v>68</v>
      </c>
      <c r="L49" s="136">
        <v>163</v>
      </c>
      <c r="M49" s="135">
        <f t="shared" si="16"/>
        <v>2364</v>
      </c>
      <c r="N49" s="141">
        <f t="shared" si="17"/>
        <v>-0.024534686971235176</v>
      </c>
      <c r="O49" s="140">
        <v>7927</v>
      </c>
      <c r="P49" s="136">
        <v>8230</v>
      </c>
      <c r="Q49" s="137">
        <v>345</v>
      </c>
      <c r="R49" s="136">
        <v>364</v>
      </c>
      <c r="S49" s="135">
        <f t="shared" si="18"/>
        <v>16866</v>
      </c>
      <c r="T49" s="139">
        <f t="shared" si="19"/>
        <v>0.0006495496132510894</v>
      </c>
      <c r="U49" s="138">
        <v>7037</v>
      </c>
      <c r="V49" s="136">
        <v>6955</v>
      </c>
      <c r="W49" s="137">
        <v>708</v>
      </c>
      <c r="X49" s="136">
        <v>854</v>
      </c>
      <c r="Y49" s="135">
        <f t="shared" si="20"/>
        <v>15554</v>
      </c>
      <c r="Z49" s="134">
        <f t="shared" si="21"/>
        <v>0.08435129227208438</v>
      </c>
    </row>
    <row r="50" spans="1:26" ht="21" customHeight="1">
      <c r="A50" s="142" t="s">
        <v>472</v>
      </c>
      <c r="B50" s="356" t="s">
        <v>472</v>
      </c>
      <c r="C50" s="140">
        <v>375</v>
      </c>
      <c r="D50" s="136">
        <v>529</v>
      </c>
      <c r="E50" s="137">
        <v>646</v>
      </c>
      <c r="F50" s="136">
        <v>717</v>
      </c>
      <c r="G50" s="135">
        <f t="shared" si="6"/>
        <v>2267</v>
      </c>
      <c r="H50" s="139">
        <f t="shared" si="15"/>
        <v>0.000544782464300768</v>
      </c>
      <c r="I50" s="138">
        <v>446</v>
      </c>
      <c r="J50" s="136">
        <v>462</v>
      </c>
      <c r="K50" s="137">
        <v>437</v>
      </c>
      <c r="L50" s="136">
        <v>359</v>
      </c>
      <c r="M50" s="135">
        <f t="shared" si="16"/>
        <v>1704</v>
      </c>
      <c r="N50" s="141">
        <f t="shared" si="17"/>
        <v>0.33039906103286376</v>
      </c>
      <c r="O50" s="140">
        <v>3086</v>
      </c>
      <c r="P50" s="136">
        <v>3201</v>
      </c>
      <c r="Q50" s="137">
        <v>3946</v>
      </c>
      <c r="R50" s="136">
        <v>3845</v>
      </c>
      <c r="S50" s="135">
        <f t="shared" si="18"/>
        <v>14078</v>
      </c>
      <c r="T50" s="139">
        <f t="shared" si="19"/>
        <v>0.0005421771288597674</v>
      </c>
      <c r="U50" s="138">
        <v>3265</v>
      </c>
      <c r="V50" s="136">
        <v>3322</v>
      </c>
      <c r="W50" s="137">
        <v>2779</v>
      </c>
      <c r="X50" s="136">
        <v>2741</v>
      </c>
      <c r="Y50" s="135">
        <f t="shared" si="20"/>
        <v>12107</v>
      </c>
      <c r="Z50" s="134">
        <f t="shared" si="21"/>
        <v>0.16279838110184186</v>
      </c>
    </row>
    <row r="51" spans="1:26" ht="21" customHeight="1">
      <c r="A51" s="142" t="s">
        <v>440</v>
      </c>
      <c r="B51" s="356" t="s">
        <v>473</v>
      </c>
      <c r="C51" s="140">
        <v>873</v>
      </c>
      <c r="D51" s="136">
        <v>950</v>
      </c>
      <c r="E51" s="137">
        <v>102</v>
      </c>
      <c r="F51" s="136">
        <v>308</v>
      </c>
      <c r="G51" s="135">
        <f t="shared" si="6"/>
        <v>2233</v>
      </c>
      <c r="H51" s="139">
        <f aca="true" t="shared" si="22" ref="H51:H65">G51/$G$9</f>
        <v>0.0005366119288855823</v>
      </c>
      <c r="I51" s="138">
        <v>365</v>
      </c>
      <c r="J51" s="136">
        <v>496</v>
      </c>
      <c r="K51" s="137">
        <v>16</v>
      </c>
      <c r="L51" s="136">
        <v>62</v>
      </c>
      <c r="M51" s="135">
        <f aca="true" t="shared" si="23" ref="M51:M65">SUM(I51:L51)</f>
        <v>939</v>
      </c>
      <c r="N51" s="141">
        <f aca="true" t="shared" si="24" ref="N51:N65">IF(ISERROR(G51/M51-1),"         /0",(G51/M51-1))</f>
        <v>1.3780617678381257</v>
      </c>
      <c r="O51" s="140">
        <v>3420</v>
      </c>
      <c r="P51" s="136">
        <v>3681</v>
      </c>
      <c r="Q51" s="137">
        <v>599</v>
      </c>
      <c r="R51" s="136">
        <v>1635</v>
      </c>
      <c r="S51" s="135">
        <f aca="true" t="shared" si="25" ref="S51:S65">SUM(O51:R51)</f>
        <v>9335</v>
      </c>
      <c r="T51" s="139">
        <f aca="true" t="shared" si="26" ref="T51:T65">S51/$S$9</f>
        <v>0.00035951296334038417</v>
      </c>
      <c r="U51" s="138">
        <v>2123</v>
      </c>
      <c r="V51" s="136">
        <v>2494</v>
      </c>
      <c r="W51" s="137">
        <v>315</v>
      </c>
      <c r="X51" s="136">
        <v>352</v>
      </c>
      <c r="Y51" s="135">
        <f aca="true" t="shared" si="27" ref="Y51:Y65">SUM(U51:X51)</f>
        <v>5284</v>
      </c>
      <c r="Z51" s="134">
        <f aca="true" t="shared" si="28" ref="Z51:Z65">IF(ISERROR(S51/Y51-1),"         /0",IF(S51/Y51&gt;5,"  *  ",(S51/Y51-1)))</f>
        <v>0.7666540499621499</v>
      </c>
    </row>
    <row r="52" spans="1:26" ht="21" customHeight="1">
      <c r="A52" s="142" t="s">
        <v>474</v>
      </c>
      <c r="B52" s="356" t="s">
        <v>474</v>
      </c>
      <c r="C52" s="140">
        <v>398</v>
      </c>
      <c r="D52" s="136">
        <v>574</v>
      </c>
      <c r="E52" s="137">
        <v>726</v>
      </c>
      <c r="F52" s="136">
        <v>475</v>
      </c>
      <c r="G52" s="135">
        <f t="shared" si="6"/>
        <v>2173</v>
      </c>
      <c r="H52" s="139">
        <f t="shared" si="22"/>
        <v>0.0005221933369764309</v>
      </c>
      <c r="I52" s="138">
        <v>865</v>
      </c>
      <c r="J52" s="136">
        <v>940</v>
      </c>
      <c r="K52" s="137">
        <v>508</v>
      </c>
      <c r="L52" s="136">
        <v>480</v>
      </c>
      <c r="M52" s="135">
        <f t="shared" si="23"/>
        <v>2793</v>
      </c>
      <c r="N52" s="141">
        <f t="shared" si="24"/>
        <v>-0.22198353025420692</v>
      </c>
      <c r="O52" s="140">
        <v>5366</v>
      </c>
      <c r="P52" s="136">
        <v>6129</v>
      </c>
      <c r="Q52" s="137">
        <v>3706</v>
      </c>
      <c r="R52" s="136">
        <v>3049</v>
      </c>
      <c r="S52" s="135">
        <f t="shared" si="25"/>
        <v>18250</v>
      </c>
      <c r="T52" s="139">
        <f t="shared" si="26"/>
        <v>0.0007028507317581158</v>
      </c>
      <c r="U52" s="138">
        <v>4947</v>
      </c>
      <c r="V52" s="136">
        <v>5307</v>
      </c>
      <c r="W52" s="137">
        <v>4110</v>
      </c>
      <c r="X52" s="136">
        <v>4090</v>
      </c>
      <c r="Y52" s="135">
        <f t="shared" si="27"/>
        <v>18454</v>
      </c>
      <c r="Z52" s="134">
        <f t="shared" si="28"/>
        <v>-0.011054513926520015</v>
      </c>
    </row>
    <row r="53" spans="1:26" ht="21" customHeight="1">
      <c r="A53" s="142" t="s">
        <v>475</v>
      </c>
      <c r="B53" s="356" t="s">
        <v>475</v>
      </c>
      <c r="C53" s="140">
        <v>643</v>
      </c>
      <c r="D53" s="136">
        <v>891</v>
      </c>
      <c r="E53" s="137">
        <v>110</v>
      </c>
      <c r="F53" s="136">
        <v>158</v>
      </c>
      <c r="G53" s="135">
        <f t="shared" si="6"/>
        <v>1802</v>
      </c>
      <c r="H53" s="139">
        <f t="shared" si="22"/>
        <v>0.0004330383770048451</v>
      </c>
      <c r="I53" s="138">
        <v>1047</v>
      </c>
      <c r="J53" s="136">
        <v>1047</v>
      </c>
      <c r="K53" s="137">
        <v>217</v>
      </c>
      <c r="L53" s="136">
        <v>232</v>
      </c>
      <c r="M53" s="135">
        <f t="shared" si="23"/>
        <v>2543</v>
      </c>
      <c r="N53" s="141">
        <f t="shared" si="24"/>
        <v>-0.2913881242626819</v>
      </c>
      <c r="O53" s="140">
        <v>4514</v>
      </c>
      <c r="P53" s="136">
        <v>4646</v>
      </c>
      <c r="Q53" s="137">
        <v>865</v>
      </c>
      <c r="R53" s="136">
        <v>1251</v>
      </c>
      <c r="S53" s="135">
        <f t="shared" si="25"/>
        <v>11276</v>
      </c>
      <c r="T53" s="139">
        <f t="shared" si="26"/>
        <v>0.00043426547130435695</v>
      </c>
      <c r="U53" s="138">
        <v>6520</v>
      </c>
      <c r="V53" s="136">
        <v>6413</v>
      </c>
      <c r="W53" s="137">
        <v>1894</v>
      </c>
      <c r="X53" s="136">
        <v>1886</v>
      </c>
      <c r="Y53" s="135">
        <f t="shared" si="27"/>
        <v>16713</v>
      </c>
      <c r="Z53" s="134">
        <f t="shared" si="28"/>
        <v>-0.3253156225692575</v>
      </c>
    </row>
    <row r="54" spans="1:26" ht="21" customHeight="1">
      <c r="A54" s="142" t="s">
        <v>476</v>
      </c>
      <c r="B54" s="356" t="s">
        <v>477</v>
      </c>
      <c r="C54" s="140">
        <v>0</v>
      </c>
      <c r="D54" s="136">
        <v>0</v>
      </c>
      <c r="E54" s="137">
        <v>779</v>
      </c>
      <c r="F54" s="136">
        <v>890</v>
      </c>
      <c r="G54" s="135">
        <f t="shared" si="6"/>
        <v>1669</v>
      </c>
      <c r="H54" s="139">
        <f t="shared" si="22"/>
        <v>0.0004010771649395597</v>
      </c>
      <c r="I54" s="138">
        <v>735</v>
      </c>
      <c r="J54" s="136">
        <v>789</v>
      </c>
      <c r="K54" s="137">
        <v>576</v>
      </c>
      <c r="L54" s="136">
        <v>522</v>
      </c>
      <c r="M54" s="135">
        <f t="shared" si="23"/>
        <v>2622</v>
      </c>
      <c r="N54" s="141">
        <f t="shared" si="24"/>
        <v>-0.36346300533943554</v>
      </c>
      <c r="O54" s="140">
        <v>804</v>
      </c>
      <c r="P54" s="136">
        <v>646</v>
      </c>
      <c r="Q54" s="137">
        <v>4484</v>
      </c>
      <c r="R54" s="136">
        <v>3967</v>
      </c>
      <c r="S54" s="135">
        <f t="shared" si="25"/>
        <v>9901</v>
      </c>
      <c r="T54" s="139">
        <f t="shared" si="26"/>
        <v>0.00038131096411710163</v>
      </c>
      <c r="U54" s="138">
        <v>4362</v>
      </c>
      <c r="V54" s="136">
        <v>4153</v>
      </c>
      <c r="W54" s="137">
        <v>3008</v>
      </c>
      <c r="X54" s="136">
        <v>2483</v>
      </c>
      <c r="Y54" s="135">
        <f t="shared" si="27"/>
        <v>14006</v>
      </c>
      <c r="Z54" s="134">
        <f t="shared" si="28"/>
        <v>-0.29308867628159363</v>
      </c>
    </row>
    <row r="55" spans="1:26" ht="21" customHeight="1">
      <c r="A55" s="142" t="s">
        <v>466</v>
      </c>
      <c r="B55" s="356" t="s">
        <v>478</v>
      </c>
      <c r="C55" s="140">
        <v>0</v>
      </c>
      <c r="D55" s="136">
        <v>0</v>
      </c>
      <c r="E55" s="137">
        <v>744</v>
      </c>
      <c r="F55" s="136">
        <v>880</v>
      </c>
      <c r="G55" s="135">
        <f t="shared" si="6"/>
        <v>1624</v>
      </c>
      <c r="H55" s="139">
        <f t="shared" si="22"/>
        <v>0.00039026322100769615</v>
      </c>
      <c r="I55" s="138"/>
      <c r="J55" s="136"/>
      <c r="K55" s="137">
        <v>596</v>
      </c>
      <c r="L55" s="136">
        <v>553</v>
      </c>
      <c r="M55" s="135">
        <f t="shared" si="23"/>
        <v>1149</v>
      </c>
      <c r="N55" s="141">
        <f t="shared" si="24"/>
        <v>0.41340295909486513</v>
      </c>
      <c r="O55" s="140"/>
      <c r="P55" s="136"/>
      <c r="Q55" s="137">
        <v>3716</v>
      </c>
      <c r="R55" s="136">
        <v>4157</v>
      </c>
      <c r="S55" s="135">
        <f t="shared" si="25"/>
        <v>7873</v>
      </c>
      <c r="T55" s="139">
        <f t="shared" si="26"/>
        <v>0.00030320788006200797</v>
      </c>
      <c r="U55" s="138"/>
      <c r="V55" s="136"/>
      <c r="W55" s="137">
        <v>3453</v>
      </c>
      <c r="X55" s="136">
        <v>3997</v>
      </c>
      <c r="Y55" s="135">
        <f t="shared" si="27"/>
        <v>7450</v>
      </c>
      <c r="Z55" s="134">
        <f t="shared" si="28"/>
        <v>0.05677852348993295</v>
      </c>
    </row>
    <row r="56" spans="1:26" ht="21" customHeight="1">
      <c r="A56" s="142" t="s">
        <v>479</v>
      </c>
      <c r="B56" s="356" t="s">
        <v>480</v>
      </c>
      <c r="C56" s="140">
        <v>722</v>
      </c>
      <c r="D56" s="136">
        <v>728</v>
      </c>
      <c r="E56" s="137">
        <v>0</v>
      </c>
      <c r="F56" s="136">
        <v>0</v>
      </c>
      <c r="G56" s="135">
        <f t="shared" si="6"/>
        <v>1450</v>
      </c>
      <c r="H56" s="139">
        <f t="shared" si="22"/>
        <v>0.0003484493044711573</v>
      </c>
      <c r="I56" s="138">
        <v>1259</v>
      </c>
      <c r="J56" s="136">
        <v>1390</v>
      </c>
      <c r="K56" s="137"/>
      <c r="L56" s="136"/>
      <c r="M56" s="135">
        <f t="shared" si="23"/>
        <v>2649</v>
      </c>
      <c r="N56" s="141">
        <f t="shared" si="24"/>
        <v>-0.4526236315590789</v>
      </c>
      <c r="O56" s="140">
        <v>6808</v>
      </c>
      <c r="P56" s="136">
        <v>7835</v>
      </c>
      <c r="Q56" s="137"/>
      <c r="R56" s="136"/>
      <c r="S56" s="135">
        <f t="shared" si="25"/>
        <v>14643</v>
      </c>
      <c r="T56" s="139">
        <f t="shared" si="26"/>
        <v>0.0005639366172676214</v>
      </c>
      <c r="U56" s="138">
        <v>7367</v>
      </c>
      <c r="V56" s="136">
        <v>7883</v>
      </c>
      <c r="W56" s="137">
        <v>7</v>
      </c>
      <c r="X56" s="136">
        <v>7</v>
      </c>
      <c r="Y56" s="135">
        <f t="shared" si="27"/>
        <v>15264</v>
      </c>
      <c r="Z56" s="134">
        <f t="shared" si="28"/>
        <v>-0.04068396226415094</v>
      </c>
    </row>
    <row r="57" spans="1:26" ht="21" customHeight="1">
      <c r="A57" s="142" t="s">
        <v>481</v>
      </c>
      <c r="B57" s="356" t="s">
        <v>481</v>
      </c>
      <c r="C57" s="140">
        <v>708</v>
      </c>
      <c r="D57" s="136">
        <v>617</v>
      </c>
      <c r="E57" s="137">
        <v>6</v>
      </c>
      <c r="F57" s="136">
        <v>6</v>
      </c>
      <c r="G57" s="135">
        <f t="shared" si="6"/>
        <v>1337</v>
      </c>
      <c r="H57" s="139">
        <f t="shared" si="22"/>
        <v>0.0003212942897089223</v>
      </c>
      <c r="I57" s="138">
        <v>574</v>
      </c>
      <c r="J57" s="136">
        <v>464</v>
      </c>
      <c r="K57" s="137">
        <v>10</v>
      </c>
      <c r="L57" s="136">
        <v>8</v>
      </c>
      <c r="M57" s="135">
        <f t="shared" si="23"/>
        <v>1056</v>
      </c>
      <c r="N57" s="141">
        <f t="shared" si="24"/>
        <v>0.26609848484848486</v>
      </c>
      <c r="O57" s="140">
        <v>4668</v>
      </c>
      <c r="P57" s="136">
        <v>4143</v>
      </c>
      <c r="Q57" s="137">
        <v>52</v>
      </c>
      <c r="R57" s="136">
        <v>51</v>
      </c>
      <c r="S57" s="135">
        <f t="shared" si="25"/>
        <v>8914</v>
      </c>
      <c r="T57" s="139">
        <f t="shared" si="26"/>
        <v>0.0003432992560488682</v>
      </c>
      <c r="U57" s="138">
        <v>3573</v>
      </c>
      <c r="V57" s="136">
        <v>3034</v>
      </c>
      <c r="W57" s="137">
        <v>30</v>
      </c>
      <c r="X57" s="136">
        <v>27</v>
      </c>
      <c r="Y57" s="135">
        <f t="shared" si="27"/>
        <v>6664</v>
      </c>
      <c r="Z57" s="134">
        <f t="shared" si="28"/>
        <v>0.33763505402160865</v>
      </c>
    </row>
    <row r="58" spans="1:26" ht="21" customHeight="1">
      <c r="A58" s="142" t="s">
        <v>482</v>
      </c>
      <c r="B58" s="356" t="s">
        <v>482</v>
      </c>
      <c r="C58" s="140">
        <v>0</v>
      </c>
      <c r="D58" s="136">
        <v>0</v>
      </c>
      <c r="E58" s="137">
        <v>603</v>
      </c>
      <c r="F58" s="136">
        <v>617</v>
      </c>
      <c r="G58" s="135">
        <f t="shared" si="6"/>
        <v>1220</v>
      </c>
      <c r="H58" s="139">
        <f t="shared" si="22"/>
        <v>0.0002931780354860772</v>
      </c>
      <c r="I58" s="138"/>
      <c r="J58" s="136"/>
      <c r="K58" s="137">
        <v>492</v>
      </c>
      <c r="L58" s="136">
        <v>451</v>
      </c>
      <c r="M58" s="135">
        <f t="shared" si="23"/>
        <v>943</v>
      </c>
      <c r="N58" s="141">
        <f t="shared" si="24"/>
        <v>0.29374337221633096</v>
      </c>
      <c r="O58" s="140"/>
      <c r="P58" s="136"/>
      <c r="Q58" s="137">
        <v>3483</v>
      </c>
      <c r="R58" s="136">
        <v>3347</v>
      </c>
      <c r="S58" s="135">
        <f t="shared" si="25"/>
        <v>6830</v>
      </c>
      <c r="T58" s="139">
        <f t="shared" si="26"/>
        <v>0.0002630394793374209</v>
      </c>
      <c r="U58" s="138"/>
      <c r="V58" s="136"/>
      <c r="W58" s="137">
        <v>3362</v>
      </c>
      <c r="X58" s="136">
        <v>2980</v>
      </c>
      <c r="Y58" s="135">
        <f t="shared" si="27"/>
        <v>6342</v>
      </c>
      <c r="Z58" s="134">
        <f t="shared" si="28"/>
        <v>0.07694733522548103</v>
      </c>
    </row>
    <row r="59" spans="1:26" ht="21" customHeight="1">
      <c r="A59" s="142" t="s">
        <v>483</v>
      </c>
      <c r="B59" s="356" t="s">
        <v>483</v>
      </c>
      <c r="C59" s="140">
        <v>622</v>
      </c>
      <c r="D59" s="136">
        <v>556</v>
      </c>
      <c r="E59" s="137">
        <v>21</v>
      </c>
      <c r="F59" s="136">
        <v>20</v>
      </c>
      <c r="G59" s="135">
        <f t="shared" si="6"/>
        <v>1219</v>
      </c>
      <c r="H59" s="139">
        <f t="shared" si="22"/>
        <v>0.0002929377256209246</v>
      </c>
      <c r="I59" s="138">
        <v>406</v>
      </c>
      <c r="J59" s="136">
        <v>431</v>
      </c>
      <c r="K59" s="137">
        <v>26</v>
      </c>
      <c r="L59" s="136">
        <v>27</v>
      </c>
      <c r="M59" s="135">
        <f t="shared" si="23"/>
        <v>890</v>
      </c>
      <c r="N59" s="141">
        <f t="shared" si="24"/>
        <v>0.3696629213483147</v>
      </c>
      <c r="O59" s="140">
        <v>3401</v>
      </c>
      <c r="P59" s="136">
        <v>3251</v>
      </c>
      <c r="Q59" s="137">
        <v>122</v>
      </c>
      <c r="R59" s="136">
        <v>159</v>
      </c>
      <c r="S59" s="135">
        <f t="shared" si="25"/>
        <v>6933</v>
      </c>
      <c r="T59" s="139">
        <f t="shared" si="26"/>
        <v>0.0002670062533303571</v>
      </c>
      <c r="U59" s="138">
        <v>2476</v>
      </c>
      <c r="V59" s="136">
        <v>2463</v>
      </c>
      <c r="W59" s="137">
        <v>305</v>
      </c>
      <c r="X59" s="136">
        <v>304</v>
      </c>
      <c r="Y59" s="135">
        <f t="shared" si="27"/>
        <v>5548</v>
      </c>
      <c r="Z59" s="134">
        <f t="shared" si="28"/>
        <v>0.24963950973323712</v>
      </c>
    </row>
    <row r="60" spans="1:26" ht="21" customHeight="1">
      <c r="A60" s="142" t="s">
        <v>484</v>
      </c>
      <c r="B60" s="356" t="s">
        <v>484</v>
      </c>
      <c r="C60" s="140">
        <v>472</v>
      </c>
      <c r="D60" s="136">
        <v>604</v>
      </c>
      <c r="E60" s="137">
        <v>72</v>
      </c>
      <c r="F60" s="136">
        <v>71</v>
      </c>
      <c r="G60" s="135">
        <f t="shared" si="6"/>
        <v>1219</v>
      </c>
      <c r="H60" s="139">
        <f t="shared" si="22"/>
        <v>0.0002929377256209246</v>
      </c>
      <c r="I60" s="138">
        <v>859</v>
      </c>
      <c r="J60" s="136">
        <v>950</v>
      </c>
      <c r="K60" s="137">
        <v>109</v>
      </c>
      <c r="L60" s="136">
        <v>41</v>
      </c>
      <c r="M60" s="135">
        <f t="shared" si="23"/>
        <v>1959</v>
      </c>
      <c r="N60" s="141">
        <f t="shared" si="24"/>
        <v>-0.37774374680959677</v>
      </c>
      <c r="O60" s="140">
        <v>4150</v>
      </c>
      <c r="P60" s="136">
        <v>4054</v>
      </c>
      <c r="Q60" s="137">
        <v>605</v>
      </c>
      <c r="R60" s="136">
        <v>791</v>
      </c>
      <c r="S60" s="135">
        <f t="shared" si="25"/>
        <v>9600</v>
      </c>
      <c r="T60" s="139">
        <f t="shared" si="26"/>
        <v>0.00036971874108920064</v>
      </c>
      <c r="U60" s="138">
        <v>4851</v>
      </c>
      <c r="V60" s="136">
        <v>5664</v>
      </c>
      <c r="W60" s="137">
        <v>731</v>
      </c>
      <c r="X60" s="136">
        <v>282</v>
      </c>
      <c r="Y60" s="135">
        <f t="shared" si="27"/>
        <v>11528</v>
      </c>
      <c r="Z60" s="134">
        <f t="shared" si="28"/>
        <v>-0.16724496877168638</v>
      </c>
    </row>
    <row r="61" spans="1:26" ht="21" customHeight="1">
      <c r="A61" s="142" t="s">
        <v>485</v>
      </c>
      <c r="B61" s="356" t="s">
        <v>486</v>
      </c>
      <c r="C61" s="140">
        <v>543</v>
      </c>
      <c r="D61" s="136">
        <v>625</v>
      </c>
      <c r="E61" s="137">
        <v>15</v>
      </c>
      <c r="F61" s="136">
        <v>15</v>
      </c>
      <c r="G61" s="135">
        <f t="shared" si="6"/>
        <v>1198</v>
      </c>
      <c r="H61" s="139">
        <f t="shared" si="22"/>
        <v>0.0002878912184527217</v>
      </c>
      <c r="I61" s="138">
        <v>409</v>
      </c>
      <c r="J61" s="136">
        <v>534</v>
      </c>
      <c r="K61" s="137">
        <v>16</v>
      </c>
      <c r="L61" s="136">
        <v>34</v>
      </c>
      <c r="M61" s="135">
        <f t="shared" si="23"/>
        <v>993</v>
      </c>
      <c r="N61" s="141">
        <f t="shared" si="24"/>
        <v>0.20644511581067482</v>
      </c>
      <c r="O61" s="140">
        <v>3178</v>
      </c>
      <c r="P61" s="136">
        <v>3942</v>
      </c>
      <c r="Q61" s="137">
        <v>264</v>
      </c>
      <c r="R61" s="136">
        <v>272</v>
      </c>
      <c r="S61" s="135">
        <f t="shared" si="25"/>
        <v>7656</v>
      </c>
      <c r="T61" s="139">
        <f t="shared" si="26"/>
        <v>0.0002948506960186375</v>
      </c>
      <c r="U61" s="138">
        <v>2571</v>
      </c>
      <c r="V61" s="136">
        <v>3120</v>
      </c>
      <c r="W61" s="137">
        <v>220</v>
      </c>
      <c r="X61" s="136">
        <v>266</v>
      </c>
      <c r="Y61" s="135">
        <f t="shared" si="27"/>
        <v>6177</v>
      </c>
      <c r="Z61" s="134">
        <f t="shared" si="28"/>
        <v>0.23943661971830976</v>
      </c>
    </row>
    <row r="62" spans="1:26" ht="21" customHeight="1">
      <c r="A62" s="142" t="s">
        <v>487</v>
      </c>
      <c r="B62" s="356" t="s">
        <v>487</v>
      </c>
      <c r="C62" s="140">
        <v>569</v>
      </c>
      <c r="D62" s="136">
        <v>485</v>
      </c>
      <c r="E62" s="137">
        <v>4</v>
      </c>
      <c r="F62" s="136">
        <v>4</v>
      </c>
      <c r="G62" s="135">
        <f t="shared" si="6"/>
        <v>1062</v>
      </c>
      <c r="H62" s="139">
        <f t="shared" si="22"/>
        <v>0.00025520907679197865</v>
      </c>
      <c r="I62" s="138">
        <v>262</v>
      </c>
      <c r="J62" s="136">
        <v>274</v>
      </c>
      <c r="K62" s="137">
        <v>2</v>
      </c>
      <c r="L62" s="136">
        <v>4</v>
      </c>
      <c r="M62" s="135">
        <f t="shared" si="23"/>
        <v>542</v>
      </c>
      <c r="N62" s="141">
        <f t="shared" si="24"/>
        <v>0.9594095940959411</v>
      </c>
      <c r="O62" s="140">
        <v>3269</v>
      </c>
      <c r="P62" s="136">
        <v>3247</v>
      </c>
      <c r="Q62" s="137">
        <v>24</v>
      </c>
      <c r="R62" s="136">
        <v>33</v>
      </c>
      <c r="S62" s="135">
        <f t="shared" si="25"/>
        <v>6573</v>
      </c>
      <c r="T62" s="139">
        <f t="shared" si="26"/>
        <v>0.0002531418005395121</v>
      </c>
      <c r="U62" s="138">
        <v>1917</v>
      </c>
      <c r="V62" s="136">
        <v>1911</v>
      </c>
      <c r="W62" s="137">
        <v>45</v>
      </c>
      <c r="X62" s="136">
        <v>45</v>
      </c>
      <c r="Y62" s="135">
        <f t="shared" si="27"/>
        <v>3918</v>
      </c>
      <c r="Z62" s="134">
        <f t="shared" si="28"/>
        <v>0.6776416539050536</v>
      </c>
    </row>
    <row r="63" spans="1:26" ht="21" customHeight="1">
      <c r="A63" s="142" t="s">
        <v>488</v>
      </c>
      <c r="B63" s="356" t="s">
        <v>489</v>
      </c>
      <c r="C63" s="140">
        <v>0</v>
      </c>
      <c r="D63" s="136">
        <v>0</v>
      </c>
      <c r="E63" s="137">
        <v>513</v>
      </c>
      <c r="F63" s="136">
        <v>427</v>
      </c>
      <c r="G63" s="135">
        <f t="shared" si="6"/>
        <v>940</v>
      </c>
      <c r="H63" s="139">
        <f t="shared" si="22"/>
        <v>0.00022589127324337092</v>
      </c>
      <c r="I63" s="138"/>
      <c r="J63" s="136"/>
      <c r="K63" s="137">
        <v>220</v>
      </c>
      <c r="L63" s="136">
        <v>291</v>
      </c>
      <c r="M63" s="135">
        <f t="shared" si="23"/>
        <v>511</v>
      </c>
      <c r="N63" s="141">
        <f t="shared" si="24"/>
        <v>0.8395303326810175</v>
      </c>
      <c r="O63" s="140"/>
      <c r="P63" s="136"/>
      <c r="Q63" s="137">
        <v>2461</v>
      </c>
      <c r="R63" s="136">
        <v>2325</v>
      </c>
      <c r="S63" s="135">
        <f t="shared" si="25"/>
        <v>4786</v>
      </c>
      <c r="T63" s="139">
        <f t="shared" si="26"/>
        <v>0.00018432019738051192</v>
      </c>
      <c r="U63" s="138"/>
      <c r="V63" s="136"/>
      <c r="W63" s="137">
        <v>1565</v>
      </c>
      <c r="X63" s="136">
        <v>1533</v>
      </c>
      <c r="Y63" s="135">
        <f t="shared" si="27"/>
        <v>3098</v>
      </c>
      <c r="Z63" s="134">
        <f t="shared" si="28"/>
        <v>0.5448676565526145</v>
      </c>
    </row>
    <row r="64" spans="1:26" ht="21" customHeight="1">
      <c r="A64" s="142" t="s">
        <v>490</v>
      </c>
      <c r="B64" s="356" t="s">
        <v>491</v>
      </c>
      <c r="C64" s="140">
        <v>0</v>
      </c>
      <c r="D64" s="136">
        <v>0</v>
      </c>
      <c r="E64" s="137">
        <v>441</v>
      </c>
      <c r="F64" s="136">
        <v>429</v>
      </c>
      <c r="G64" s="135">
        <f t="shared" si="6"/>
        <v>870</v>
      </c>
      <c r="H64" s="139">
        <f t="shared" si="22"/>
        <v>0.00020906958268269437</v>
      </c>
      <c r="I64" s="138"/>
      <c r="J64" s="136"/>
      <c r="K64" s="137">
        <v>405</v>
      </c>
      <c r="L64" s="136">
        <v>490</v>
      </c>
      <c r="M64" s="135">
        <f t="shared" si="23"/>
        <v>895</v>
      </c>
      <c r="N64" s="141">
        <f t="shared" si="24"/>
        <v>-0.027932960893854775</v>
      </c>
      <c r="O64" s="140"/>
      <c r="P64" s="136"/>
      <c r="Q64" s="137">
        <v>2839</v>
      </c>
      <c r="R64" s="136">
        <v>2908</v>
      </c>
      <c r="S64" s="135">
        <f t="shared" si="25"/>
        <v>5747</v>
      </c>
      <c r="T64" s="139">
        <f t="shared" si="26"/>
        <v>0.00022133058385829542</v>
      </c>
      <c r="U64" s="138"/>
      <c r="V64" s="136"/>
      <c r="W64" s="137">
        <v>2850</v>
      </c>
      <c r="X64" s="136">
        <v>2958</v>
      </c>
      <c r="Y64" s="135">
        <f t="shared" si="27"/>
        <v>5808</v>
      </c>
      <c r="Z64" s="134">
        <f t="shared" si="28"/>
        <v>-0.010502754820936655</v>
      </c>
    </row>
    <row r="65" spans="1:26" ht="21" customHeight="1" thickBot="1">
      <c r="A65" s="133" t="s">
        <v>56</v>
      </c>
      <c r="B65" s="357" t="s">
        <v>56</v>
      </c>
      <c r="C65" s="131">
        <v>676</v>
      </c>
      <c r="D65" s="127">
        <v>799</v>
      </c>
      <c r="E65" s="128">
        <v>5346</v>
      </c>
      <c r="F65" s="127">
        <v>5547</v>
      </c>
      <c r="G65" s="126">
        <f t="shared" si="6"/>
        <v>12368</v>
      </c>
      <c r="H65" s="130">
        <f t="shared" si="22"/>
        <v>0.0029721524122063954</v>
      </c>
      <c r="I65" s="129">
        <v>721</v>
      </c>
      <c r="J65" s="127">
        <v>818</v>
      </c>
      <c r="K65" s="128">
        <v>7984</v>
      </c>
      <c r="L65" s="127">
        <v>7977</v>
      </c>
      <c r="M65" s="126">
        <f t="shared" si="23"/>
        <v>17500</v>
      </c>
      <c r="N65" s="132">
        <f t="shared" si="24"/>
        <v>-0.2932571428571429</v>
      </c>
      <c r="O65" s="131">
        <v>2793</v>
      </c>
      <c r="P65" s="127">
        <v>3077</v>
      </c>
      <c r="Q65" s="128">
        <v>35489</v>
      </c>
      <c r="R65" s="127">
        <v>35099</v>
      </c>
      <c r="S65" s="126">
        <f t="shared" si="25"/>
        <v>76458</v>
      </c>
      <c r="T65" s="130">
        <f t="shared" si="26"/>
        <v>0.0029445786985623024</v>
      </c>
      <c r="U65" s="129">
        <v>17013</v>
      </c>
      <c r="V65" s="127">
        <v>16509</v>
      </c>
      <c r="W65" s="128">
        <v>54960</v>
      </c>
      <c r="X65" s="127">
        <v>54395</v>
      </c>
      <c r="Y65" s="126">
        <f t="shared" si="27"/>
        <v>142877</v>
      </c>
      <c r="Z65" s="125">
        <f t="shared" si="28"/>
        <v>-0.464868383294722</v>
      </c>
    </row>
    <row r="66" spans="1:2" ht="15.75" thickTop="1">
      <c r="A66" s="124" t="s">
        <v>43</v>
      </c>
      <c r="B66" s="124"/>
    </row>
    <row r="67" spans="1:2" ht="15">
      <c r="A67" s="124" t="s">
        <v>147</v>
      </c>
      <c r="B67" s="124"/>
    </row>
    <row r="68" spans="1:3" ht="14.25">
      <c r="A68" s="358" t="s">
        <v>123</v>
      </c>
      <c r="B68" s="359"/>
      <c r="C68" s="359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6:Z65536 N66:N65536 Z3 N3 N5:N8 Z5:Z8">
    <cfRule type="cellIs" priority="3" dxfId="107" operator="lessThan" stopIfTrue="1">
      <formula>0</formula>
    </cfRule>
  </conditionalFormatting>
  <conditionalFormatting sqref="N9:N65 Z9:Z65">
    <cfRule type="cellIs" priority="4" dxfId="107" operator="lessThan" stopIfTrue="1">
      <formula>0</formula>
    </cfRule>
    <cfRule type="cellIs" priority="5" dxfId="109" operator="greaterThanOrEqual" stopIfTrue="1">
      <formula>0</formula>
    </cfRule>
  </conditionalFormatting>
  <conditionalFormatting sqref="H6:H8">
    <cfRule type="cellIs" priority="2" dxfId="107" operator="lessThan" stopIfTrue="1">
      <formula>0</formula>
    </cfRule>
  </conditionalFormatting>
  <conditionalFormatting sqref="T6:T8">
    <cfRule type="cellIs" priority="1" dxfId="107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2"/>
  <sheetViews>
    <sheetView showGridLines="0" zoomScale="80" zoomScaleNormal="80" zoomScalePageLayoutView="0" workbookViewId="0" topLeftCell="C1">
      <selection activeCell="U10" sqref="U10:X59"/>
    </sheetView>
  </sheetViews>
  <sheetFormatPr defaultColWidth="8.00390625" defaultRowHeight="15"/>
  <cols>
    <col min="1" max="1" width="30.28125" style="123" customWidth="1"/>
    <col min="2" max="2" width="40.421875" style="123" bestFit="1" customWidth="1"/>
    <col min="3" max="3" width="9.57421875" style="123" customWidth="1"/>
    <col min="4" max="4" width="10.421875" style="123" customWidth="1"/>
    <col min="5" max="5" width="8.57421875" style="123" bestFit="1" customWidth="1"/>
    <col min="6" max="6" width="10.57421875" style="123" bestFit="1" customWidth="1"/>
    <col min="7" max="7" width="10.00390625" style="123" customWidth="1"/>
    <col min="8" max="8" width="10.7109375" style="123" customWidth="1"/>
    <col min="9" max="9" width="9.421875" style="123" customWidth="1"/>
    <col min="10" max="10" width="11.57421875" style="123" bestFit="1" customWidth="1"/>
    <col min="11" max="11" width="9.00390625" style="123" bestFit="1" customWidth="1"/>
    <col min="12" max="12" width="10.57421875" style="123" bestFit="1" customWidth="1"/>
    <col min="13" max="13" width="9.8515625" style="123" customWidth="1"/>
    <col min="14" max="14" width="10.00390625" style="123" customWidth="1"/>
    <col min="15" max="15" width="10.421875" style="123" customWidth="1"/>
    <col min="16" max="16" width="12.421875" style="123" bestFit="1" customWidth="1"/>
    <col min="17" max="17" width="9.421875" style="123" customWidth="1"/>
    <col min="18" max="18" width="10.57421875" style="123" bestFit="1" customWidth="1"/>
    <col min="19" max="19" width="11.8515625" style="123" customWidth="1"/>
    <col min="20" max="20" width="10.140625" style="123" customWidth="1"/>
    <col min="21" max="21" width="10.28125" style="123" customWidth="1"/>
    <col min="22" max="22" width="11.57421875" style="123" bestFit="1" customWidth="1"/>
    <col min="23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1:2" ht="18.75" thickBot="1">
      <c r="A1" s="468" t="s">
        <v>28</v>
      </c>
      <c r="B1" s="469"/>
    </row>
    <row r="2" ht="5.25" customHeight="1" thickBot="1"/>
    <row r="3" spans="1:26" ht="24.75" customHeight="1" thickTop="1">
      <c r="A3" s="563" t="s">
        <v>124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5"/>
    </row>
    <row r="4" spans="1:26" ht="21" customHeight="1" thickBot="1">
      <c r="A4" s="577" t="s">
        <v>45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9"/>
    </row>
    <row r="5" spans="1:26" s="169" customFormat="1" ht="19.5" customHeight="1" thickBot="1" thickTop="1">
      <c r="A5" s="646" t="s">
        <v>121</v>
      </c>
      <c r="B5" s="658" t="s">
        <v>122</v>
      </c>
      <c r="C5" s="661" t="s">
        <v>36</v>
      </c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3"/>
      <c r="O5" s="664" t="s">
        <v>35</v>
      </c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3"/>
    </row>
    <row r="6" spans="1:26" s="168" customFormat="1" ht="26.25" customHeight="1" thickBot="1">
      <c r="A6" s="647"/>
      <c r="B6" s="659"/>
      <c r="C6" s="654" t="s">
        <v>157</v>
      </c>
      <c r="D6" s="655"/>
      <c r="E6" s="655"/>
      <c r="F6" s="655"/>
      <c r="G6" s="656"/>
      <c r="H6" s="665" t="s">
        <v>34</v>
      </c>
      <c r="I6" s="654" t="s">
        <v>158</v>
      </c>
      <c r="J6" s="655"/>
      <c r="K6" s="655"/>
      <c r="L6" s="655"/>
      <c r="M6" s="656"/>
      <c r="N6" s="665" t="s">
        <v>33</v>
      </c>
      <c r="O6" s="657" t="s">
        <v>159</v>
      </c>
      <c r="P6" s="655"/>
      <c r="Q6" s="655"/>
      <c r="R6" s="655"/>
      <c r="S6" s="656"/>
      <c r="T6" s="665" t="s">
        <v>34</v>
      </c>
      <c r="U6" s="657" t="s">
        <v>160</v>
      </c>
      <c r="V6" s="655"/>
      <c r="W6" s="655"/>
      <c r="X6" s="655"/>
      <c r="Y6" s="656"/>
      <c r="Z6" s="665" t="s">
        <v>33</v>
      </c>
    </row>
    <row r="7" spans="1:26" s="163" customFormat="1" ht="26.25" customHeight="1">
      <c r="A7" s="648"/>
      <c r="B7" s="659"/>
      <c r="C7" s="560" t="s">
        <v>22</v>
      </c>
      <c r="D7" s="576"/>
      <c r="E7" s="555" t="s">
        <v>21</v>
      </c>
      <c r="F7" s="576"/>
      <c r="G7" s="557" t="s">
        <v>17</v>
      </c>
      <c r="H7" s="571"/>
      <c r="I7" s="668" t="s">
        <v>22</v>
      </c>
      <c r="J7" s="576"/>
      <c r="K7" s="555" t="s">
        <v>21</v>
      </c>
      <c r="L7" s="576"/>
      <c r="M7" s="557" t="s">
        <v>17</v>
      </c>
      <c r="N7" s="571"/>
      <c r="O7" s="668" t="s">
        <v>22</v>
      </c>
      <c r="P7" s="576"/>
      <c r="Q7" s="555" t="s">
        <v>21</v>
      </c>
      <c r="R7" s="576"/>
      <c r="S7" s="557" t="s">
        <v>17</v>
      </c>
      <c r="T7" s="571"/>
      <c r="U7" s="668" t="s">
        <v>22</v>
      </c>
      <c r="V7" s="576"/>
      <c r="W7" s="555" t="s">
        <v>21</v>
      </c>
      <c r="X7" s="576"/>
      <c r="Y7" s="557" t="s">
        <v>17</v>
      </c>
      <c r="Z7" s="571"/>
    </row>
    <row r="8" spans="1:26" s="163" customFormat="1" ht="19.5" customHeight="1" thickBot="1">
      <c r="A8" s="649"/>
      <c r="B8" s="660"/>
      <c r="C8" s="166" t="s">
        <v>31</v>
      </c>
      <c r="D8" s="164" t="s">
        <v>30</v>
      </c>
      <c r="E8" s="165" t="s">
        <v>31</v>
      </c>
      <c r="F8" s="360" t="s">
        <v>30</v>
      </c>
      <c r="G8" s="667"/>
      <c r="H8" s="666"/>
      <c r="I8" s="166" t="s">
        <v>31</v>
      </c>
      <c r="J8" s="164" t="s">
        <v>30</v>
      </c>
      <c r="K8" s="165" t="s">
        <v>31</v>
      </c>
      <c r="L8" s="360" t="s">
        <v>30</v>
      </c>
      <c r="M8" s="667"/>
      <c r="N8" s="666"/>
      <c r="O8" s="166" t="s">
        <v>31</v>
      </c>
      <c r="P8" s="164" t="s">
        <v>30</v>
      </c>
      <c r="Q8" s="165" t="s">
        <v>31</v>
      </c>
      <c r="R8" s="360" t="s">
        <v>30</v>
      </c>
      <c r="S8" s="667"/>
      <c r="T8" s="666"/>
      <c r="U8" s="166" t="s">
        <v>31</v>
      </c>
      <c r="V8" s="164" t="s">
        <v>30</v>
      </c>
      <c r="W8" s="165" t="s">
        <v>31</v>
      </c>
      <c r="X8" s="360" t="s">
        <v>30</v>
      </c>
      <c r="Y8" s="667"/>
      <c r="Z8" s="666"/>
    </row>
    <row r="9" spans="1:26" s="152" customFormat="1" ht="18" customHeight="1" thickBot="1" thickTop="1">
      <c r="A9" s="162" t="s">
        <v>24</v>
      </c>
      <c r="B9" s="354"/>
      <c r="C9" s="161">
        <f>SUM(C10:C59)</f>
        <v>14170.993999999995</v>
      </c>
      <c r="D9" s="155">
        <f>SUM(D10:D59)</f>
        <v>14170.994</v>
      </c>
      <c r="E9" s="156">
        <f>SUM(E10:E59)</f>
        <v>1403.0440000000003</v>
      </c>
      <c r="F9" s="155">
        <f>SUM(F10:F59)</f>
        <v>1403.043999999999</v>
      </c>
      <c r="G9" s="154">
        <f aca="true" t="shared" si="0" ref="G9:G20">SUM(C9:F9)</f>
        <v>31148.075999999997</v>
      </c>
      <c r="H9" s="158">
        <f aca="true" t="shared" si="1" ref="H9:H59">G9/$G$9</f>
        <v>1</v>
      </c>
      <c r="I9" s="157">
        <f>SUM(I10:I59)</f>
        <v>12867.351000000002</v>
      </c>
      <c r="J9" s="155">
        <f>SUM(J10:J59)</f>
        <v>12867.351000000006</v>
      </c>
      <c r="K9" s="156">
        <f>SUM(K10:K59)</f>
        <v>1137.27</v>
      </c>
      <c r="L9" s="155">
        <f>SUM(L10:L59)</f>
        <v>1137.27</v>
      </c>
      <c r="M9" s="154">
        <f aca="true" t="shared" si="2" ref="M9:M20">SUM(I9:L9)</f>
        <v>28009.24200000001</v>
      </c>
      <c r="N9" s="160">
        <f aca="true" t="shared" si="3" ref="N9:N20">IF(ISERROR(G9/M9-1),"         /0",(G9/M9-1))</f>
        <v>0.11206422508684755</v>
      </c>
      <c r="O9" s="159">
        <f>SUM(O10:O59)</f>
        <v>88799.05399999999</v>
      </c>
      <c r="P9" s="155">
        <f>SUM(P10:P59)</f>
        <v>88799.05399999999</v>
      </c>
      <c r="Q9" s="156">
        <f>SUM(Q10:Q59)</f>
        <v>7804.796600000001</v>
      </c>
      <c r="R9" s="155">
        <f>SUM(R10:R59)</f>
        <v>7804.796599999998</v>
      </c>
      <c r="S9" s="154">
        <f aca="true" t="shared" si="4" ref="S9:S20">SUM(O9:R9)</f>
        <v>193207.70119999998</v>
      </c>
      <c r="T9" s="158">
        <f aca="true" t="shared" si="5" ref="T9:T59">S9/$S$9</f>
        <v>1</v>
      </c>
      <c r="U9" s="157">
        <f>SUM(U10:U59)</f>
        <v>82326.815</v>
      </c>
      <c r="V9" s="155">
        <f>SUM(V10:V59)</f>
        <v>82326.81500000003</v>
      </c>
      <c r="W9" s="156">
        <f>SUM(W10:W59)</f>
        <v>7782.562999999998</v>
      </c>
      <c r="X9" s="155">
        <f>SUM(X10:X59)</f>
        <v>7782.562999999998</v>
      </c>
      <c r="Y9" s="154">
        <f aca="true" t="shared" si="6" ref="Y9:Y20">SUM(U9:X9)</f>
        <v>180218.75600000002</v>
      </c>
      <c r="Z9" s="153">
        <f>IF(ISERROR(S9/Y9-1),"         /0",(S9/Y9-1))</f>
        <v>0.07207321528731425</v>
      </c>
    </row>
    <row r="10" spans="1:26" ht="18.75" customHeight="1" thickTop="1">
      <c r="A10" s="151" t="s">
        <v>393</v>
      </c>
      <c r="B10" s="355" t="s">
        <v>394</v>
      </c>
      <c r="C10" s="149">
        <v>6817.519999999999</v>
      </c>
      <c r="D10" s="145">
        <v>5329.959000000002</v>
      </c>
      <c r="E10" s="146">
        <v>279.68</v>
      </c>
      <c r="F10" s="145">
        <v>73.31600000000002</v>
      </c>
      <c r="G10" s="144">
        <f t="shared" si="0"/>
        <v>12500.475</v>
      </c>
      <c r="H10" s="148">
        <f t="shared" si="1"/>
        <v>0.4013241459921955</v>
      </c>
      <c r="I10" s="147">
        <v>6020.717000000001</v>
      </c>
      <c r="J10" s="145">
        <v>4782.438000000001</v>
      </c>
      <c r="K10" s="146">
        <v>227.64099999999996</v>
      </c>
      <c r="L10" s="145">
        <v>181.97400000000002</v>
      </c>
      <c r="M10" s="144">
        <f t="shared" si="2"/>
        <v>11212.770000000002</v>
      </c>
      <c r="N10" s="150">
        <f t="shared" si="3"/>
        <v>0.11484271950641967</v>
      </c>
      <c r="O10" s="149">
        <v>42699.876000000004</v>
      </c>
      <c r="P10" s="145">
        <v>33507.50600000001</v>
      </c>
      <c r="Q10" s="146">
        <v>1978.47</v>
      </c>
      <c r="R10" s="145">
        <v>584.3069999999997</v>
      </c>
      <c r="S10" s="144">
        <f t="shared" si="4"/>
        <v>78770.15900000001</v>
      </c>
      <c r="T10" s="148">
        <f t="shared" si="5"/>
        <v>0.40769678698501083</v>
      </c>
      <c r="U10" s="147">
        <v>39038.31300000001</v>
      </c>
      <c r="V10" s="145">
        <v>30486.546000000013</v>
      </c>
      <c r="W10" s="146">
        <v>1940.1330000000007</v>
      </c>
      <c r="X10" s="145">
        <v>724.7500000000007</v>
      </c>
      <c r="Y10" s="144">
        <f t="shared" si="6"/>
        <v>72189.74200000003</v>
      </c>
      <c r="Z10" s="143">
        <f aca="true" t="shared" si="7" ref="Z10:Z20">IF(ISERROR(S10/Y10-1),"         /0",IF(S10/Y10&gt;5,"  *  ",(S10/Y10-1)))</f>
        <v>0.0911544606988619</v>
      </c>
    </row>
    <row r="11" spans="1:26" ht="18.75" customHeight="1">
      <c r="A11" s="151" t="s">
        <v>395</v>
      </c>
      <c r="B11" s="355" t="s">
        <v>396</v>
      </c>
      <c r="C11" s="149">
        <v>1306.2630000000001</v>
      </c>
      <c r="D11" s="145">
        <v>1494.6759999999997</v>
      </c>
      <c r="E11" s="146">
        <v>13.693000000000001</v>
      </c>
      <c r="F11" s="145">
        <v>9.316</v>
      </c>
      <c r="G11" s="144">
        <f t="shared" si="0"/>
        <v>2823.948</v>
      </c>
      <c r="H11" s="148">
        <f>G11/$G$9</f>
        <v>0.0906620363967264</v>
      </c>
      <c r="I11" s="147">
        <v>1172.381</v>
      </c>
      <c r="J11" s="145">
        <v>1606.4129999999998</v>
      </c>
      <c r="K11" s="146">
        <v>133.008</v>
      </c>
      <c r="L11" s="145">
        <v>16.115000000000002</v>
      </c>
      <c r="M11" s="144">
        <f t="shared" si="2"/>
        <v>2927.9169999999995</v>
      </c>
      <c r="N11" s="150">
        <f t="shared" si="3"/>
        <v>-0.03550954484023949</v>
      </c>
      <c r="O11" s="149">
        <v>9130.412</v>
      </c>
      <c r="P11" s="145">
        <v>9661.91</v>
      </c>
      <c r="Q11" s="146">
        <v>216.53400000000008</v>
      </c>
      <c r="R11" s="145">
        <v>533.138</v>
      </c>
      <c r="S11" s="144">
        <f t="shared" si="4"/>
        <v>19541.994</v>
      </c>
      <c r="T11" s="148">
        <f>S11/$S$9</f>
        <v>0.10114500549732745</v>
      </c>
      <c r="U11" s="147">
        <v>8074.273</v>
      </c>
      <c r="V11" s="145">
        <v>9756.102000000004</v>
      </c>
      <c r="W11" s="146">
        <v>367.15400000000005</v>
      </c>
      <c r="X11" s="145">
        <v>347.3829999999999</v>
      </c>
      <c r="Y11" s="144">
        <f t="shared" si="6"/>
        <v>18544.912000000004</v>
      </c>
      <c r="Z11" s="143">
        <f t="shared" si="7"/>
        <v>0.053765798403356824</v>
      </c>
    </row>
    <row r="12" spans="1:26" ht="18.75" customHeight="1">
      <c r="A12" s="142" t="s">
        <v>397</v>
      </c>
      <c r="B12" s="356" t="s">
        <v>398</v>
      </c>
      <c r="C12" s="140">
        <v>1475.807</v>
      </c>
      <c r="D12" s="136">
        <v>1145.819</v>
      </c>
      <c r="E12" s="137">
        <v>56.143</v>
      </c>
      <c r="F12" s="136">
        <v>19.410000000000004</v>
      </c>
      <c r="G12" s="135">
        <f t="shared" si="0"/>
        <v>2697.179</v>
      </c>
      <c r="H12" s="139">
        <f t="shared" si="1"/>
        <v>0.08659215419918714</v>
      </c>
      <c r="I12" s="138">
        <v>1157.051</v>
      </c>
      <c r="J12" s="136">
        <v>949.371</v>
      </c>
      <c r="K12" s="137">
        <v>53.679</v>
      </c>
      <c r="L12" s="136">
        <v>15.263000000000002</v>
      </c>
      <c r="M12" s="135">
        <f t="shared" si="2"/>
        <v>2175.364</v>
      </c>
      <c r="N12" s="141">
        <f t="shared" si="3"/>
        <v>0.23987479796484634</v>
      </c>
      <c r="O12" s="140">
        <v>8697.965</v>
      </c>
      <c r="P12" s="136">
        <v>6591.054999999999</v>
      </c>
      <c r="Q12" s="137">
        <v>354.47700000000003</v>
      </c>
      <c r="R12" s="136">
        <v>114.25899999999992</v>
      </c>
      <c r="S12" s="135">
        <f t="shared" si="4"/>
        <v>15757.756000000001</v>
      </c>
      <c r="T12" s="139">
        <f t="shared" si="5"/>
        <v>0.08155863302616637</v>
      </c>
      <c r="U12" s="138">
        <v>7355.360999999996</v>
      </c>
      <c r="V12" s="136">
        <v>5867.356000000003</v>
      </c>
      <c r="W12" s="137">
        <v>279.55100000000004</v>
      </c>
      <c r="X12" s="136">
        <v>111.35100000000001</v>
      </c>
      <c r="Y12" s="135">
        <f t="shared" si="6"/>
        <v>13613.619</v>
      </c>
      <c r="Z12" s="134">
        <f t="shared" si="7"/>
        <v>0.15749941290409253</v>
      </c>
    </row>
    <row r="13" spans="1:26" ht="18.75" customHeight="1">
      <c r="A13" s="142" t="s">
        <v>401</v>
      </c>
      <c r="B13" s="356" t="s">
        <v>402</v>
      </c>
      <c r="C13" s="140">
        <v>1096.846</v>
      </c>
      <c r="D13" s="136">
        <v>1352.766</v>
      </c>
      <c r="E13" s="137">
        <v>9.817999999999998</v>
      </c>
      <c r="F13" s="136">
        <v>12.934999999999999</v>
      </c>
      <c r="G13" s="135">
        <f t="shared" si="0"/>
        <v>2472.3650000000002</v>
      </c>
      <c r="H13" s="139">
        <f t="shared" si="1"/>
        <v>0.07937456554298893</v>
      </c>
      <c r="I13" s="138">
        <v>946.702</v>
      </c>
      <c r="J13" s="136">
        <v>1180.2350000000001</v>
      </c>
      <c r="K13" s="137">
        <v>73.308</v>
      </c>
      <c r="L13" s="136">
        <v>18.541999999999998</v>
      </c>
      <c r="M13" s="135">
        <f t="shared" si="2"/>
        <v>2218.787</v>
      </c>
      <c r="N13" s="141">
        <f t="shared" si="3"/>
        <v>0.11428677020371958</v>
      </c>
      <c r="O13" s="140">
        <v>6157.400000000001</v>
      </c>
      <c r="P13" s="136">
        <v>8346.845000000003</v>
      </c>
      <c r="Q13" s="137">
        <v>69.63400000000003</v>
      </c>
      <c r="R13" s="136">
        <v>69.25700000000005</v>
      </c>
      <c r="S13" s="135">
        <f t="shared" si="4"/>
        <v>14643.136000000002</v>
      </c>
      <c r="T13" s="139">
        <f t="shared" si="5"/>
        <v>0.0757896083285111</v>
      </c>
      <c r="U13" s="138">
        <v>5710.242</v>
      </c>
      <c r="V13" s="136">
        <v>7485.625</v>
      </c>
      <c r="W13" s="137">
        <v>122.14200000000002</v>
      </c>
      <c r="X13" s="136">
        <v>106.46200000000002</v>
      </c>
      <c r="Y13" s="135">
        <f t="shared" si="6"/>
        <v>13424.471</v>
      </c>
      <c r="Z13" s="134">
        <f t="shared" si="7"/>
        <v>0.09077936851291968</v>
      </c>
    </row>
    <row r="14" spans="1:26" ht="18.75" customHeight="1">
      <c r="A14" s="142" t="s">
        <v>434</v>
      </c>
      <c r="B14" s="356" t="s">
        <v>435</v>
      </c>
      <c r="C14" s="140">
        <v>847.154</v>
      </c>
      <c r="D14" s="136">
        <v>596.5930000000001</v>
      </c>
      <c r="E14" s="137">
        <v>4.787</v>
      </c>
      <c r="F14" s="136">
        <v>14.998</v>
      </c>
      <c r="G14" s="135">
        <f aca="true" t="shared" si="8" ref="G14:G19">SUM(C14:F14)</f>
        <v>1463.5320000000002</v>
      </c>
      <c r="H14" s="139">
        <f aca="true" t="shared" si="9" ref="H14:H19">G14/$G$9</f>
        <v>0.04698627292420887</v>
      </c>
      <c r="I14" s="138">
        <v>764.058</v>
      </c>
      <c r="J14" s="136">
        <v>548.2360000000001</v>
      </c>
      <c r="K14" s="137">
        <v>4.195</v>
      </c>
      <c r="L14" s="136">
        <v>2.41</v>
      </c>
      <c r="M14" s="135">
        <f aca="true" t="shared" si="10" ref="M14:M19">SUM(I14:L14)</f>
        <v>1318.8990000000001</v>
      </c>
      <c r="N14" s="141">
        <f aca="true" t="shared" si="11" ref="N14:N19">IF(ISERROR(G14/M14-1),"         /0",(G14/M14-1))</f>
        <v>0.10966192255813367</v>
      </c>
      <c r="O14" s="140">
        <v>5390.820000000001</v>
      </c>
      <c r="P14" s="136">
        <v>3539.2529999999992</v>
      </c>
      <c r="Q14" s="137">
        <v>67.943</v>
      </c>
      <c r="R14" s="136">
        <v>74.52499999999999</v>
      </c>
      <c r="S14" s="135">
        <f aca="true" t="shared" si="12" ref="S14:S19">SUM(O14:R14)</f>
        <v>9072.541</v>
      </c>
      <c r="T14" s="139">
        <f aca="true" t="shared" si="13" ref="T14:T19">S14/$S$9</f>
        <v>0.046957450161929676</v>
      </c>
      <c r="U14" s="138">
        <v>4807.148000000002</v>
      </c>
      <c r="V14" s="136">
        <v>3568.883999999999</v>
      </c>
      <c r="W14" s="137">
        <v>39.78500000000001</v>
      </c>
      <c r="X14" s="136">
        <v>21.570999999999994</v>
      </c>
      <c r="Y14" s="135">
        <f aca="true" t="shared" si="14" ref="Y14:Y19">SUM(U14:X14)</f>
        <v>8437.388</v>
      </c>
      <c r="Z14" s="134">
        <f t="shared" si="7"/>
        <v>0.07527839184354201</v>
      </c>
    </row>
    <row r="15" spans="1:26" ht="18.75" customHeight="1">
      <c r="A15" s="142" t="s">
        <v>405</v>
      </c>
      <c r="B15" s="356" t="s">
        <v>406</v>
      </c>
      <c r="C15" s="140">
        <v>106.65099999999998</v>
      </c>
      <c r="D15" s="136">
        <v>1032.587</v>
      </c>
      <c r="E15" s="137">
        <v>40.125</v>
      </c>
      <c r="F15" s="136">
        <v>267.595</v>
      </c>
      <c r="G15" s="135">
        <f t="shared" si="8"/>
        <v>1446.958</v>
      </c>
      <c r="H15" s="139">
        <f t="shared" si="9"/>
        <v>0.046454169432487584</v>
      </c>
      <c r="I15" s="138">
        <v>231.286</v>
      </c>
      <c r="J15" s="136">
        <v>859.5139999999999</v>
      </c>
      <c r="K15" s="137">
        <v>32.297</v>
      </c>
      <c r="L15" s="136">
        <v>217.96599999999998</v>
      </c>
      <c r="M15" s="135">
        <f t="shared" si="10"/>
        <v>1341.0629999999999</v>
      </c>
      <c r="N15" s="141">
        <f t="shared" si="11"/>
        <v>0.07896347897153255</v>
      </c>
      <c r="O15" s="140">
        <v>899.2570000000003</v>
      </c>
      <c r="P15" s="136">
        <v>6696.802000000001</v>
      </c>
      <c r="Q15" s="137">
        <v>258.453</v>
      </c>
      <c r="R15" s="136">
        <v>1484.6150000000002</v>
      </c>
      <c r="S15" s="135">
        <f t="shared" si="12"/>
        <v>9339.127</v>
      </c>
      <c r="T15" s="139">
        <f t="shared" si="13"/>
        <v>0.04833723988223716</v>
      </c>
      <c r="U15" s="138">
        <v>1454.6870000000004</v>
      </c>
      <c r="V15" s="136">
        <v>5778.221999999999</v>
      </c>
      <c r="W15" s="137">
        <v>186.01500000000001</v>
      </c>
      <c r="X15" s="136">
        <v>1526.6099999999997</v>
      </c>
      <c r="Y15" s="135">
        <f t="shared" si="14"/>
        <v>8945.534</v>
      </c>
      <c r="Z15" s="134">
        <f t="shared" si="7"/>
        <v>0.04399882667708832</v>
      </c>
    </row>
    <row r="16" spans="1:26" ht="18.75" customHeight="1">
      <c r="A16" s="142" t="s">
        <v>399</v>
      </c>
      <c r="B16" s="356" t="s">
        <v>400</v>
      </c>
      <c r="C16" s="140">
        <v>502.73600000000005</v>
      </c>
      <c r="D16" s="136">
        <v>588.335</v>
      </c>
      <c r="E16" s="137">
        <v>0.575</v>
      </c>
      <c r="F16" s="136">
        <v>1.041</v>
      </c>
      <c r="G16" s="135">
        <f t="shared" si="8"/>
        <v>1092.6870000000001</v>
      </c>
      <c r="H16" s="139">
        <f t="shared" si="9"/>
        <v>0.035080401113699616</v>
      </c>
      <c r="I16" s="138">
        <v>462.997</v>
      </c>
      <c r="J16" s="136">
        <v>508.27600000000007</v>
      </c>
      <c r="K16" s="137">
        <v>0.852</v>
      </c>
      <c r="L16" s="136">
        <v>1.158</v>
      </c>
      <c r="M16" s="135">
        <f t="shared" si="10"/>
        <v>973.2830000000001</v>
      </c>
      <c r="N16" s="141">
        <f t="shared" si="11"/>
        <v>0.12268168662146572</v>
      </c>
      <c r="O16" s="140">
        <v>2084.769</v>
      </c>
      <c r="P16" s="136">
        <v>3715.8080000000004</v>
      </c>
      <c r="Q16" s="137">
        <v>9.704</v>
      </c>
      <c r="R16" s="136">
        <v>18.372</v>
      </c>
      <c r="S16" s="135">
        <f t="shared" si="12"/>
        <v>5828.653</v>
      </c>
      <c r="T16" s="139">
        <f t="shared" si="13"/>
        <v>0.030167808859577698</v>
      </c>
      <c r="U16" s="138">
        <v>2332.290999999999</v>
      </c>
      <c r="V16" s="136">
        <v>3317.9939999999992</v>
      </c>
      <c r="W16" s="137">
        <v>15.046999999999993</v>
      </c>
      <c r="X16" s="136">
        <v>18.907000000000004</v>
      </c>
      <c r="Y16" s="135">
        <f t="shared" si="14"/>
        <v>5684.238999999998</v>
      </c>
      <c r="Z16" s="134">
        <f>IF(ISERROR(S16/Y16-1),"         /0",IF(S16/Y16&gt;5,"  *  ",(S16/Y16-1)))</f>
        <v>0.025406039401228986</v>
      </c>
    </row>
    <row r="17" spans="1:26" ht="18.75" customHeight="1">
      <c r="A17" s="142" t="s">
        <v>474</v>
      </c>
      <c r="B17" s="356" t="s">
        <v>474</v>
      </c>
      <c r="C17" s="140">
        <v>179.15</v>
      </c>
      <c r="D17" s="136">
        <v>181.277</v>
      </c>
      <c r="E17" s="137">
        <v>102.47600000000003</v>
      </c>
      <c r="F17" s="136">
        <v>285.82299999999987</v>
      </c>
      <c r="G17" s="135">
        <f t="shared" si="8"/>
        <v>748.7259999999999</v>
      </c>
      <c r="H17" s="139">
        <f t="shared" si="9"/>
        <v>0.024037632372542046</v>
      </c>
      <c r="I17" s="138">
        <v>87.417</v>
      </c>
      <c r="J17" s="136">
        <v>180.38400000000001</v>
      </c>
      <c r="K17" s="137">
        <v>46.26700000000001</v>
      </c>
      <c r="L17" s="136">
        <v>10.844999999999999</v>
      </c>
      <c r="M17" s="135">
        <f t="shared" si="10"/>
        <v>324.913</v>
      </c>
      <c r="N17" s="141">
        <f t="shared" si="11"/>
        <v>1.3043891749483705</v>
      </c>
      <c r="O17" s="140">
        <v>1094.26</v>
      </c>
      <c r="P17" s="136">
        <v>1307.0409999999997</v>
      </c>
      <c r="Q17" s="137">
        <v>417.659</v>
      </c>
      <c r="R17" s="136">
        <v>949.8155999999998</v>
      </c>
      <c r="S17" s="135">
        <f t="shared" si="12"/>
        <v>3768.7755999999995</v>
      </c>
      <c r="T17" s="139">
        <f t="shared" si="13"/>
        <v>0.019506342534963094</v>
      </c>
      <c r="U17" s="138">
        <v>468.66600000000017</v>
      </c>
      <c r="V17" s="136">
        <v>1303.7910000000004</v>
      </c>
      <c r="W17" s="137">
        <v>278.39799999999997</v>
      </c>
      <c r="X17" s="136">
        <v>436.00699999999927</v>
      </c>
      <c r="Y17" s="135">
        <f t="shared" si="14"/>
        <v>2486.8619999999996</v>
      </c>
      <c r="Z17" s="134">
        <f>IF(ISERROR(S17/Y17-1),"         /0",IF(S17/Y17&gt;5,"  *  ",(S17/Y17-1)))</f>
        <v>0.5154743608611978</v>
      </c>
    </row>
    <row r="18" spans="1:26" ht="18.75" customHeight="1">
      <c r="A18" s="142" t="s">
        <v>472</v>
      </c>
      <c r="B18" s="356" t="s">
        <v>472</v>
      </c>
      <c r="C18" s="140">
        <v>147.55400000000003</v>
      </c>
      <c r="D18" s="136">
        <v>66.956</v>
      </c>
      <c r="E18" s="137">
        <v>278.187</v>
      </c>
      <c r="F18" s="136">
        <v>63.722</v>
      </c>
      <c r="G18" s="135">
        <f t="shared" si="8"/>
        <v>556.4190000000001</v>
      </c>
      <c r="H18" s="139">
        <f t="shared" si="9"/>
        <v>0.017863671579586494</v>
      </c>
      <c r="I18" s="138">
        <v>208.84300000000002</v>
      </c>
      <c r="J18" s="136">
        <v>95.62</v>
      </c>
      <c r="K18" s="137">
        <v>36.76</v>
      </c>
      <c r="L18" s="136">
        <v>6.449999999999999</v>
      </c>
      <c r="M18" s="135">
        <f t="shared" si="10"/>
        <v>347.673</v>
      </c>
      <c r="N18" s="141">
        <f t="shared" si="11"/>
        <v>0.6004090050133317</v>
      </c>
      <c r="O18" s="140">
        <v>1080.2599999999993</v>
      </c>
      <c r="P18" s="136">
        <v>407.995</v>
      </c>
      <c r="Q18" s="137">
        <v>946.8559999999999</v>
      </c>
      <c r="R18" s="136">
        <v>221.244</v>
      </c>
      <c r="S18" s="135">
        <f t="shared" si="12"/>
        <v>2656.354999999999</v>
      </c>
      <c r="T18" s="139">
        <f t="shared" si="13"/>
        <v>0.013748701441513758</v>
      </c>
      <c r="U18" s="138">
        <v>1561.2269999999999</v>
      </c>
      <c r="V18" s="136">
        <v>533.9119999999999</v>
      </c>
      <c r="W18" s="137">
        <v>501.793</v>
      </c>
      <c r="X18" s="136">
        <v>107.58200000000001</v>
      </c>
      <c r="Y18" s="135">
        <f t="shared" si="14"/>
        <v>2704.5139999999997</v>
      </c>
      <c r="Z18" s="134">
        <f>IF(ISERROR(S18/Y18-1),"         /0",IF(S18/Y18&gt;5,"  *  ",(S18/Y18-1)))</f>
        <v>-0.017806896174322073</v>
      </c>
    </row>
    <row r="19" spans="1:26" ht="18.75" customHeight="1">
      <c r="A19" s="142" t="s">
        <v>411</v>
      </c>
      <c r="B19" s="356" t="s">
        <v>412</v>
      </c>
      <c r="C19" s="140">
        <v>248.15800000000002</v>
      </c>
      <c r="D19" s="136">
        <v>221.48999999999995</v>
      </c>
      <c r="E19" s="137">
        <v>5.791</v>
      </c>
      <c r="F19" s="136">
        <v>8.718</v>
      </c>
      <c r="G19" s="135">
        <f t="shared" si="8"/>
        <v>484.157</v>
      </c>
      <c r="H19" s="139">
        <f t="shared" si="9"/>
        <v>0.01554372090269717</v>
      </c>
      <c r="I19" s="138">
        <v>198.06700000000004</v>
      </c>
      <c r="J19" s="136">
        <v>169.99099999999999</v>
      </c>
      <c r="K19" s="137">
        <v>2.368</v>
      </c>
      <c r="L19" s="136">
        <v>2.4330000000000003</v>
      </c>
      <c r="M19" s="135">
        <f t="shared" si="10"/>
        <v>372.859</v>
      </c>
      <c r="N19" s="141">
        <f t="shared" si="11"/>
        <v>0.2984988963656503</v>
      </c>
      <c r="O19" s="140">
        <v>1446.5160000000005</v>
      </c>
      <c r="P19" s="136">
        <v>1430.756</v>
      </c>
      <c r="Q19" s="137">
        <v>25.661</v>
      </c>
      <c r="R19" s="136">
        <v>29.865000000000002</v>
      </c>
      <c r="S19" s="135">
        <f t="shared" si="12"/>
        <v>2932.7980000000007</v>
      </c>
      <c r="T19" s="139">
        <f t="shared" si="13"/>
        <v>0.015179508796929886</v>
      </c>
      <c r="U19" s="138">
        <v>1179.9489999999996</v>
      </c>
      <c r="V19" s="136">
        <v>1010.7520000000002</v>
      </c>
      <c r="W19" s="137">
        <v>26.66500000000001</v>
      </c>
      <c r="X19" s="136">
        <v>29.073000000000008</v>
      </c>
      <c r="Y19" s="135">
        <f t="shared" si="14"/>
        <v>2246.439</v>
      </c>
      <c r="Z19" s="134">
        <f t="shared" si="7"/>
        <v>0.3055319997560588</v>
      </c>
    </row>
    <row r="20" spans="1:26" ht="18.75" customHeight="1">
      <c r="A20" s="142" t="s">
        <v>403</v>
      </c>
      <c r="B20" s="356" t="s">
        <v>404</v>
      </c>
      <c r="C20" s="140">
        <v>140.42499999999998</v>
      </c>
      <c r="D20" s="136">
        <v>297.204</v>
      </c>
      <c r="E20" s="137">
        <v>13.75</v>
      </c>
      <c r="F20" s="136">
        <v>9.315</v>
      </c>
      <c r="G20" s="135">
        <f t="shared" si="0"/>
        <v>460.694</v>
      </c>
      <c r="H20" s="139">
        <f t="shared" si="1"/>
        <v>0.014790448052072303</v>
      </c>
      <c r="I20" s="138">
        <v>86.50200000000001</v>
      </c>
      <c r="J20" s="136">
        <v>218.91500000000002</v>
      </c>
      <c r="K20" s="137">
        <v>11.438</v>
      </c>
      <c r="L20" s="136">
        <v>9.222999999999999</v>
      </c>
      <c r="M20" s="135">
        <f t="shared" si="2"/>
        <v>326.07800000000003</v>
      </c>
      <c r="N20" s="141">
        <f t="shared" si="3"/>
        <v>0.4128337391667023</v>
      </c>
      <c r="O20" s="140">
        <v>875.094</v>
      </c>
      <c r="P20" s="136">
        <v>1647.156</v>
      </c>
      <c r="Q20" s="137">
        <v>46.87399999999999</v>
      </c>
      <c r="R20" s="136">
        <v>51.00500000000001</v>
      </c>
      <c r="S20" s="135">
        <f t="shared" si="4"/>
        <v>2620.129</v>
      </c>
      <c r="T20" s="139">
        <f t="shared" si="5"/>
        <v>0.013561203739429411</v>
      </c>
      <c r="U20" s="138">
        <v>595.8919999999999</v>
      </c>
      <c r="V20" s="136">
        <v>1406.4059999999997</v>
      </c>
      <c r="W20" s="137">
        <v>168.8859999999999</v>
      </c>
      <c r="X20" s="136">
        <v>60.25500000000002</v>
      </c>
      <c r="Y20" s="135">
        <f t="shared" si="6"/>
        <v>2231.439</v>
      </c>
      <c r="Z20" s="134">
        <f t="shared" si="7"/>
        <v>0.17418804636828522</v>
      </c>
    </row>
    <row r="21" spans="1:26" ht="18.75" customHeight="1">
      <c r="A21" s="142" t="s">
        <v>428</v>
      </c>
      <c r="B21" s="356" t="s">
        <v>429</v>
      </c>
      <c r="C21" s="140">
        <v>120.711</v>
      </c>
      <c r="D21" s="136">
        <v>102.49100000000001</v>
      </c>
      <c r="E21" s="137">
        <v>109.7729999999999</v>
      </c>
      <c r="F21" s="136">
        <v>89.738</v>
      </c>
      <c r="G21" s="135">
        <f aca="true" t="shared" si="15" ref="G21:G59">SUM(C21:F21)</f>
        <v>422.7129999999999</v>
      </c>
      <c r="H21" s="139">
        <f t="shared" si="1"/>
        <v>0.013571078996982027</v>
      </c>
      <c r="I21" s="138">
        <v>131.53400000000005</v>
      </c>
      <c r="J21" s="136">
        <v>85.921</v>
      </c>
      <c r="K21" s="137">
        <v>86.94999999999999</v>
      </c>
      <c r="L21" s="136">
        <v>53.45099999999999</v>
      </c>
      <c r="M21" s="135">
        <f aca="true" t="shared" si="16" ref="M21:M59">SUM(I21:L21)</f>
        <v>357.856</v>
      </c>
      <c r="N21" s="141">
        <f aca="true" t="shared" si="17" ref="N21:N59">IF(ISERROR(G21/M21-1),"         /0",(G21/M21-1))</f>
        <v>0.1812377045515512</v>
      </c>
      <c r="O21" s="140">
        <v>745.0260000000001</v>
      </c>
      <c r="P21" s="136">
        <v>523.743</v>
      </c>
      <c r="Q21" s="137">
        <v>621.4775999999997</v>
      </c>
      <c r="R21" s="136">
        <v>528.771</v>
      </c>
      <c r="S21" s="135">
        <f aca="true" t="shared" si="18" ref="S21:S59">SUM(O21:R21)</f>
        <v>2419.0176</v>
      </c>
      <c r="T21" s="139">
        <f t="shared" si="5"/>
        <v>0.012520295955987495</v>
      </c>
      <c r="U21" s="138">
        <v>904.4619999999993</v>
      </c>
      <c r="V21" s="136">
        <v>558.2490000000003</v>
      </c>
      <c r="W21" s="137">
        <v>562.7229999999989</v>
      </c>
      <c r="X21" s="136">
        <v>372.70400000000006</v>
      </c>
      <c r="Y21" s="135">
        <f aca="true" t="shared" si="19" ref="Y21:Y59">SUM(U21:X21)</f>
        <v>2398.1379999999986</v>
      </c>
      <c r="Z21" s="134">
        <f aca="true" t="shared" si="20" ref="Z21:Z59">IF(ISERROR(S21/Y21-1),"         /0",IF(S21/Y21&gt;5,"  *  ",(S21/Y21-1)))</f>
        <v>0.008706588194675069</v>
      </c>
    </row>
    <row r="22" spans="1:26" ht="18.75" customHeight="1">
      <c r="A22" s="142" t="s">
        <v>409</v>
      </c>
      <c r="B22" s="356" t="s">
        <v>410</v>
      </c>
      <c r="C22" s="140">
        <v>177.56</v>
      </c>
      <c r="D22" s="136">
        <v>180.78300000000002</v>
      </c>
      <c r="E22" s="137">
        <v>13.545</v>
      </c>
      <c r="F22" s="136">
        <v>3.9789999999999996</v>
      </c>
      <c r="G22" s="135">
        <f t="shared" si="15"/>
        <v>375.867</v>
      </c>
      <c r="H22" s="139">
        <f t="shared" si="1"/>
        <v>0.012067101672668322</v>
      </c>
      <c r="I22" s="138">
        <v>267.727</v>
      </c>
      <c r="J22" s="136">
        <v>150.85100000000003</v>
      </c>
      <c r="K22" s="137">
        <v>28.636000000000003</v>
      </c>
      <c r="L22" s="136">
        <v>2.4939999999999998</v>
      </c>
      <c r="M22" s="135">
        <f t="shared" si="16"/>
        <v>449.70799999999997</v>
      </c>
      <c r="N22" s="141">
        <f t="shared" si="17"/>
        <v>-0.16419765714641488</v>
      </c>
      <c r="O22" s="140">
        <v>1170.6819999999996</v>
      </c>
      <c r="P22" s="136">
        <v>1045.8889999999997</v>
      </c>
      <c r="Q22" s="137">
        <v>136.50799999999998</v>
      </c>
      <c r="R22" s="136">
        <v>30.040999999999997</v>
      </c>
      <c r="S22" s="135">
        <f t="shared" si="18"/>
        <v>2383.119999999999</v>
      </c>
      <c r="T22" s="139">
        <f t="shared" si="5"/>
        <v>0.012334497979110572</v>
      </c>
      <c r="U22" s="138">
        <v>1802.1859999999995</v>
      </c>
      <c r="V22" s="136">
        <v>995.5109999999997</v>
      </c>
      <c r="W22" s="137">
        <v>241.48</v>
      </c>
      <c r="X22" s="136">
        <v>15.334999999999999</v>
      </c>
      <c r="Y22" s="135">
        <f t="shared" si="19"/>
        <v>3054.5119999999993</v>
      </c>
      <c r="Z22" s="134">
        <f t="shared" si="20"/>
        <v>-0.21980335975108312</v>
      </c>
    </row>
    <row r="23" spans="1:26" ht="18.75" customHeight="1">
      <c r="A23" s="142" t="s">
        <v>470</v>
      </c>
      <c r="B23" s="356" t="s">
        <v>471</v>
      </c>
      <c r="C23" s="140">
        <v>135.031</v>
      </c>
      <c r="D23" s="136">
        <v>179.58800000000002</v>
      </c>
      <c r="E23" s="137">
        <v>1.13</v>
      </c>
      <c r="F23" s="136">
        <v>3.27</v>
      </c>
      <c r="G23" s="135">
        <f>SUM(C23:F23)</f>
        <v>319.019</v>
      </c>
      <c r="H23" s="139">
        <f>G23/$G$9</f>
        <v>0.010242013021927905</v>
      </c>
      <c r="I23" s="138">
        <v>85.95100000000001</v>
      </c>
      <c r="J23" s="136">
        <v>144.15099999999998</v>
      </c>
      <c r="K23" s="137">
        <v>4.635000000000001</v>
      </c>
      <c r="L23" s="136">
        <v>6.7989999999999995</v>
      </c>
      <c r="M23" s="135">
        <f>SUM(I23:L23)</f>
        <v>241.53599999999997</v>
      </c>
      <c r="N23" s="141">
        <f>IF(ISERROR(G23/M23-1),"         /0",(G23/M23-1))</f>
        <v>0.3207927596714364</v>
      </c>
      <c r="O23" s="140">
        <v>652.013</v>
      </c>
      <c r="P23" s="136">
        <v>1032.482</v>
      </c>
      <c r="Q23" s="137">
        <v>19.685</v>
      </c>
      <c r="R23" s="136">
        <v>24.119999999999994</v>
      </c>
      <c r="S23" s="135">
        <f>SUM(O23:R23)</f>
        <v>1728.2999999999997</v>
      </c>
      <c r="T23" s="139">
        <f>S23/$S$9</f>
        <v>0.008945295602947736</v>
      </c>
      <c r="U23" s="138">
        <v>588.7950000000001</v>
      </c>
      <c r="V23" s="136">
        <v>993.128</v>
      </c>
      <c r="W23" s="137">
        <v>16.011999999999997</v>
      </c>
      <c r="X23" s="136">
        <v>23.87</v>
      </c>
      <c r="Y23" s="135">
        <f>SUM(U23:X23)</f>
        <v>1621.805</v>
      </c>
      <c r="Z23" s="134">
        <f>IF(ISERROR(S23/Y23-1),"         /0",IF(S23/Y23&gt;5,"  *  ",(S23/Y23-1)))</f>
        <v>0.06566449110713046</v>
      </c>
    </row>
    <row r="24" spans="1:26" ht="18.75" customHeight="1">
      <c r="A24" s="142" t="s">
        <v>407</v>
      </c>
      <c r="B24" s="356" t="s">
        <v>408</v>
      </c>
      <c r="C24" s="140">
        <v>106.88199999999999</v>
      </c>
      <c r="D24" s="136">
        <v>137.841</v>
      </c>
      <c r="E24" s="137">
        <v>0.01</v>
      </c>
      <c r="F24" s="136">
        <v>0.012</v>
      </c>
      <c r="G24" s="135">
        <f>SUM(C24:F24)</f>
        <v>244.745</v>
      </c>
      <c r="H24" s="139">
        <f>G24/$G$9</f>
        <v>0.007857467665097517</v>
      </c>
      <c r="I24" s="138">
        <v>134.66400000000002</v>
      </c>
      <c r="J24" s="136">
        <v>112.20400000000001</v>
      </c>
      <c r="K24" s="137">
        <v>0.14500000000000002</v>
      </c>
      <c r="L24" s="136">
        <v>1.328</v>
      </c>
      <c r="M24" s="135">
        <f>SUM(I24:L24)</f>
        <v>248.34100000000004</v>
      </c>
      <c r="N24" s="141">
        <f>IF(ISERROR(G24/M24-1),"         /0",(G24/M24-1))</f>
        <v>-0.014480089876420021</v>
      </c>
      <c r="O24" s="140">
        <v>971.088</v>
      </c>
      <c r="P24" s="136">
        <v>845.0209999999998</v>
      </c>
      <c r="Q24" s="137">
        <v>0.8180000000000001</v>
      </c>
      <c r="R24" s="136">
        <v>5.481</v>
      </c>
      <c r="S24" s="135">
        <f>SUM(O24:R24)</f>
        <v>1822.408</v>
      </c>
      <c r="T24" s="139">
        <f>S24/$S$9</f>
        <v>0.009432377636508001</v>
      </c>
      <c r="U24" s="138">
        <v>707.6559999999998</v>
      </c>
      <c r="V24" s="136">
        <v>818.164</v>
      </c>
      <c r="W24" s="137">
        <v>8.097999999999999</v>
      </c>
      <c r="X24" s="136">
        <v>12.889999999999997</v>
      </c>
      <c r="Y24" s="135">
        <f>SUM(U24:X24)</f>
        <v>1546.8079999999998</v>
      </c>
      <c r="Z24" s="134">
        <f>IF(ISERROR(S24/Y24-1),"         /0",IF(S24/Y24&gt;5,"  *  ",(S24/Y24-1)))</f>
        <v>0.17817337381239318</v>
      </c>
    </row>
    <row r="25" spans="1:26" ht="18.75" customHeight="1">
      <c r="A25" s="142" t="s">
        <v>417</v>
      </c>
      <c r="B25" s="356" t="s">
        <v>417</v>
      </c>
      <c r="C25" s="140">
        <v>93.26599999999999</v>
      </c>
      <c r="D25" s="136">
        <v>104.527</v>
      </c>
      <c r="E25" s="137">
        <v>10.200999999999997</v>
      </c>
      <c r="F25" s="136">
        <v>10.069999999999999</v>
      </c>
      <c r="G25" s="135">
        <f>SUM(C25:F25)</f>
        <v>218.064</v>
      </c>
      <c r="H25" s="139">
        <f>G25/$G$9</f>
        <v>0.007000881852220985</v>
      </c>
      <c r="I25" s="138">
        <v>79.14</v>
      </c>
      <c r="J25" s="136">
        <v>99.185</v>
      </c>
      <c r="K25" s="137">
        <v>17.084999999999997</v>
      </c>
      <c r="L25" s="136">
        <v>17.919999999999995</v>
      </c>
      <c r="M25" s="135">
        <f>SUM(I25:L25)</f>
        <v>213.32999999999998</v>
      </c>
      <c r="N25" s="141">
        <f>IF(ISERROR(G25/M25-1),"         /0",(G25/M25-1))</f>
        <v>0.022190971733933473</v>
      </c>
      <c r="O25" s="140">
        <v>582.5140000000001</v>
      </c>
      <c r="P25" s="136">
        <v>684.476</v>
      </c>
      <c r="Q25" s="137">
        <v>50.28300000000002</v>
      </c>
      <c r="R25" s="136">
        <v>50.26900000000001</v>
      </c>
      <c r="S25" s="135">
        <f>SUM(O25:R25)</f>
        <v>1367.5420000000004</v>
      </c>
      <c r="T25" s="139">
        <f>S25/$S$9</f>
        <v>0.00707809259934407</v>
      </c>
      <c r="U25" s="138">
        <v>474.0629999999999</v>
      </c>
      <c r="V25" s="136">
        <v>573.5880000000001</v>
      </c>
      <c r="W25" s="137">
        <v>170.90700000000018</v>
      </c>
      <c r="X25" s="136">
        <v>168.73099999999988</v>
      </c>
      <c r="Y25" s="135">
        <f>SUM(U25:X25)</f>
        <v>1387.2889999999998</v>
      </c>
      <c r="Z25" s="134">
        <f>IF(ISERROR(S25/Y25-1),"         /0",IF(S25/Y25&gt;5,"  *  ",(S25/Y25-1)))</f>
        <v>-0.014234236701941239</v>
      </c>
    </row>
    <row r="26" spans="1:26" ht="18.75" customHeight="1">
      <c r="A26" s="142" t="s">
        <v>424</v>
      </c>
      <c r="B26" s="356" t="s">
        <v>425</v>
      </c>
      <c r="C26" s="140">
        <v>50.659000000000006</v>
      </c>
      <c r="D26" s="136">
        <v>148.34599999999998</v>
      </c>
      <c r="E26" s="137">
        <v>0.1</v>
      </c>
      <c r="F26" s="136">
        <v>0.04</v>
      </c>
      <c r="G26" s="135">
        <f>SUM(C26:F26)</f>
        <v>199.14499999999998</v>
      </c>
      <c r="H26" s="139">
        <f>G26/$G$9</f>
        <v>0.006393492811562422</v>
      </c>
      <c r="I26" s="138">
        <v>67.17</v>
      </c>
      <c r="J26" s="136">
        <v>93.992</v>
      </c>
      <c r="K26" s="137">
        <v>0.712</v>
      </c>
      <c r="L26" s="136">
        <v>0.326</v>
      </c>
      <c r="M26" s="135">
        <f>SUM(I26:L26)</f>
        <v>162.2</v>
      </c>
      <c r="N26" s="141">
        <f>IF(ISERROR(G26/M26-1),"         /0",(G26/M26-1))</f>
        <v>0.22777435265104806</v>
      </c>
      <c r="O26" s="140">
        <v>400.5469999999999</v>
      </c>
      <c r="P26" s="136">
        <v>821.402</v>
      </c>
      <c r="Q26" s="137">
        <v>3.649</v>
      </c>
      <c r="R26" s="136">
        <v>7.352</v>
      </c>
      <c r="S26" s="135">
        <f>SUM(O26:R26)</f>
        <v>1232.95</v>
      </c>
      <c r="T26" s="139">
        <f>S26/$S$9</f>
        <v>0.006381474404706598</v>
      </c>
      <c r="U26" s="138">
        <v>385.92300000000006</v>
      </c>
      <c r="V26" s="136">
        <v>610.7719999999999</v>
      </c>
      <c r="W26" s="137">
        <v>6.579</v>
      </c>
      <c r="X26" s="136">
        <v>4.757999999999998</v>
      </c>
      <c r="Y26" s="135">
        <f>SUM(U26:X26)</f>
        <v>1008.0319999999999</v>
      </c>
      <c r="Z26" s="134">
        <f>IF(ISERROR(S26/Y26-1),"         /0",IF(S26/Y26&gt;5,"  *  ",(S26/Y26-1)))</f>
        <v>0.22312585314751932</v>
      </c>
    </row>
    <row r="27" spans="1:26" ht="18.75" customHeight="1">
      <c r="A27" s="142" t="s">
        <v>415</v>
      </c>
      <c r="B27" s="356" t="s">
        <v>416</v>
      </c>
      <c r="C27" s="140">
        <v>42.303000000000004</v>
      </c>
      <c r="D27" s="136">
        <v>128.13</v>
      </c>
      <c r="E27" s="137">
        <v>1.002</v>
      </c>
      <c r="F27" s="136">
        <v>0.6129999999999999</v>
      </c>
      <c r="G27" s="135">
        <f t="shared" si="15"/>
        <v>172.048</v>
      </c>
      <c r="H27" s="139">
        <f t="shared" si="1"/>
        <v>0.005523551438618553</v>
      </c>
      <c r="I27" s="138">
        <v>44.82000000000001</v>
      </c>
      <c r="J27" s="136">
        <v>91.83999999999999</v>
      </c>
      <c r="K27" s="137">
        <v>7.33</v>
      </c>
      <c r="L27" s="136">
        <v>7.606</v>
      </c>
      <c r="M27" s="135">
        <f t="shared" si="16"/>
        <v>151.596</v>
      </c>
      <c r="N27" s="141">
        <f t="shared" si="17"/>
        <v>0.13491121137760897</v>
      </c>
      <c r="O27" s="140">
        <v>279.039</v>
      </c>
      <c r="P27" s="136">
        <v>846.109</v>
      </c>
      <c r="Q27" s="137">
        <v>15.929000000000002</v>
      </c>
      <c r="R27" s="136">
        <v>20.266</v>
      </c>
      <c r="S27" s="135">
        <f t="shared" si="18"/>
        <v>1161.3430000000003</v>
      </c>
      <c r="T27" s="139">
        <f t="shared" si="5"/>
        <v>0.0060108525322074505</v>
      </c>
      <c r="U27" s="138">
        <v>305.35699999999986</v>
      </c>
      <c r="V27" s="136">
        <v>745.9050000000003</v>
      </c>
      <c r="W27" s="137">
        <v>43.900000000000006</v>
      </c>
      <c r="X27" s="136">
        <v>39.806</v>
      </c>
      <c r="Y27" s="135">
        <f t="shared" si="19"/>
        <v>1134.9680000000003</v>
      </c>
      <c r="Z27" s="134">
        <f t="shared" si="20"/>
        <v>0.023238540646079775</v>
      </c>
    </row>
    <row r="28" spans="1:26" ht="18.75" customHeight="1">
      <c r="A28" s="142" t="s">
        <v>466</v>
      </c>
      <c r="B28" s="356" t="s">
        <v>467</v>
      </c>
      <c r="C28" s="140">
        <v>67.224</v>
      </c>
      <c r="D28" s="136">
        <v>70.655</v>
      </c>
      <c r="E28" s="137">
        <v>8.493000000000002</v>
      </c>
      <c r="F28" s="136">
        <v>11.740000000000002</v>
      </c>
      <c r="G28" s="135">
        <f t="shared" si="15"/>
        <v>158.11200000000002</v>
      </c>
      <c r="H28" s="139">
        <f t="shared" si="1"/>
        <v>0.00507614017636274</v>
      </c>
      <c r="I28" s="138">
        <v>86.66199999999999</v>
      </c>
      <c r="J28" s="136">
        <v>87.042</v>
      </c>
      <c r="K28" s="137">
        <v>0.060000000000000005</v>
      </c>
      <c r="L28" s="136">
        <v>0.29</v>
      </c>
      <c r="M28" s="135">
        <f t="shared" si="16"/>
        <v>174.054</v>
      </c>
      <c r="N28" s="141" t="s">
        <v>50</v>
      </c>
      <c r="O28" s="140">
        <v>389.09599999999995</v>
      </c>
      <c r="P28" s="136">
        <v>451.163</v>
      </c>
      <c r="Q28" s="137">
        <v>32.18299999999999</v>
      </c>
      <c r="R28" s="136">
        <v>44.455999999999996</v>
      </c>
      <c r="S28" s="135">
        <f t="shared" si="18"/>
        <v>916.898</v>
      </c>
      <c r="T28" s="139">
        <f t="shared" si="5"/>
        <v>0.004745659693196537</v>
      </c>
      <c r="U28" s="138">
        <v>482.27299999999997</v>
      </c>
      <c r="V28" s="136">
        <v>483.122</v>
      </c>
      <c r="W28" s="137">
        <v>28.333999999999993</v>
      </c>
      <c r="X28" s="136">
        <v>53.208</v>
      </c>
      <c r="Y28" s="135">
        <f t="shared" si="19"/>
        <v>1046.937</v>
      </c>
      <c r="Z28" s="134">
        <f t="shared" si="20"/>
        <v>-0.12420900206984742</v>
      </c>
    </row>
    <row r="29" spans="1:26" ht="18.75" customHeight="1">
      <c r="A29" s="142" t="s">
        <v>413</v>
      </c>
      <c r="B29" s="356" t="s">
        <v>414</v>
      </c>
      <c r="C29" s="140">
        <v>13.302999999999999</v>
      </c>
      <c r="D29" s="136">
        <v>6.824000000000001</v>
      </c>
      <c r="E29" s="137">
        <v>88.58499999999998</v>
      </c>
      <c r="F29" s="136">
        <v>47.466</v>
      </c>
      <c r="G29" s="135">
        <f t="shared" si="15"/>
        <v>156.17799999999997</v>
      </c>
      <c r="H29" s="139">
        <f t="shared" si="1"/>
        <v>0.005014049663934299</v>
      </c>
      <c r="I29" s="138">
        <v>90.97499999999998</v>
      </c>
      <c r="J29" s="136">
        <v>31.380000000000003</v>
      </c>
      <c r="K29" s="137">
        <v>40.62199999999997</v>
      </c>
      <c r="L29" s="136">
        <v>33.91900000000001</v>
      </c>
      <c r="M29" s="135">
        <f t="shared" si="16"/>
        <v>196.896</v>
      </c>
      <c r="N29" s="141">
        <f t="shared" si="17"/>
        <v>-0.20679952868519436</v>
      </c>
      <c r="O29" s="140">
        <v>398.9979999999998</v>
      </c>
      <c r="P29" s="136">
        <v>175.61199999999988</v>
      </c>
      <c r="Q29" s="137">
        <v>317.92000000000013</v>
      </c>
      <c r="R29" s="136">
        <v>248.87699999999998</v>
      </c>
      <c r="S29" s="135">
        <f t="shared" si="18"/>
        <v>1141.4069999999997</v>
      </c>
      <c r="T29" s="139">
        <f t="shared" si="5"/>
        <v>0.005907668239468706</v>
      </c>
      <c r="U29" s="138">
        <v>604.8439999999999</v>
      </c>
      <c r="V29" s="136">
        <v>238.69500000000008</v>
      </c>
      <c r="W29" s="137">
        <v>544.0769999999993</v>
      </c>
      <c r="X29" s="136">
        <v>245.21199999999988</v>
      </c>
      <c r="Y29" s="135">
        <f t="shared" si="19"/>
        <v>1632.827999999999</v>
      </c>
      <c r="Z29" s="134">
        <f t="shared" si="20"/>
        <v>-0.30096311430230227</v>
      </c>
    </row>
    <row r="30" spans="1:26" ht="18.75" customHeight="1">
      <c r="A30" s="142" t="s">
        <v>492</v>
      </c>
      <c r="B30" s="356" t="s">
        <v>493</v>
      </c>
      <c r="C30" s="140">
        <v>20</v>
      </c>
      <c r="D30" s="136">
        <v>19.4</v>
      </c>
      <c r="E30" s="137">
        <v>60.794999999999995</v>
      </c>
      <c r="F30" s="136">
        <v>47.00999999999999</v>
      </c>
      <c r="G30" s="135">
        <f t="shared" si="15"/>
        <v>147.20499999999998</v>
      </c>
      <c r="H30" s="139">
        <f t="shared" si="1"/>
        <v>0.004725974085847229</v>
      </c>
      <c r="I30" s="138">
        <v>19.8</v>
      </c>
      <c r="J30" s="136">
        <v>26.7</v>
      </c>
      <c r="K30" s="137">
        <v>12.657</v>
      </c>
      <c r="L30" s="136">
        <v>23.612000000000002</v>
      </c>
      <c r="M30" s="135">
        <f t="shared" si="16"/>
        <v>82.769</v>
      </c>
      <c r="N30" s="141">
        <f t="shared" si="17"/>
        <v>0.7785040292863268</v>
      </c>
      <c r="O30" s="140">
        <v>141.5</v>
      </c>
      <c r="P30" s="136">
        <v>258.09999999999997</v>
      </c>
      <c r="Q30" s="137">
        <v>263.84800000000007</v>
      </c>
      <c r="R30" s="136">
        <v>234.40100000000004</v>
      </c>
      <c r="S30" s="135">
        <f t="shared" si="18"/>
        <v>897.8490000000002</v>
      </c>
      <c r="T30" s="139">
        <f t="shared" si="5"/>
        <v>0.004647066314766547</v>
      </c>
      <c r="U30" s="138">
        <v>156.174</v>
      </c>
      <c r="V30" s="136">
        <v>197.425</v>
      </c>
      <c r="W30" s="137">
        <v>81.69000000000001</v>
      </c>
      <c r="X30" s="136">
        <v>100.287</v>
      </c>
      <c r="Y30" s="135">
        <f t="shared" si="19"/>
        <v>535.576</v>
      </c>
      <c r="Z30" s="134">
        <f t="shared" si="20"/>
        <v>0.6764175392474647</v>
      </c>
    </row>
    <row r="31" spans="1:26" ht="18.75" customHeight="1">
      <c r="A31" s="142" t="s">
        <v>420</v>
      </c>
      <c r="B31" s="356" t="s">
        <v>421</v>
      </c>
      <c r="C31" s="140">
        <v>36.76</v>
      </c>
      <c r="D31" s="136">
        <v>109.105</v>
      </c>
      <c r="E31" s="137">
        <v>0.198</v>
      </c>
      <c r="F31" s="136">
        <v>0.025</v>
      </c>
      <c r="G31" s="135">
        <f t="shared" si="15"/>
        <v>146.08800000000002</v>
      </c>
      <c r="H31" s="139">
        <f t="shared" si="1"/>
        <v>0.00469011312287796</v>
      </c>
      <c r="I31" s="138">
        <v>31.311999999999998</v>
      </c>
      <c r="J31" s="136">
        <v>66.89099999999999</v>
      </c>
      <c r="K31" s="137">
        <v>0.16499999999999998</v>
      </c>
      <c r="L31" s="136">
        <v>0.28500000000000003</v>
      </c>
      <c r="M31" s="135">
        <f t="shared" si="16"/>
        <v>98.65299999999999</v>
      </c>
      <c r="N31" s="141">
        <f t="shared" si="17"/>
        <v>0.4808267361357488</v>
      </c>
      <c r="O31" s="140">
        <v>216.66299999999998</v>
      </c>
      <c r="P31" s="136">
        <v>580.6960000000001</v>
      </c>
      <c r="Q31" s="137">
        <v>4.826</v>
      </c>
      <c r="R31" s="136">
        <v>3.5739999999999994</v>
      </c>
      <c r="S31" s="135">
        <f t="shared" si="18"/>
        <v>805.7590000000001</v>
      </c>
      <c r="T31" s="139">
        <f t="shared" si="5"/>
        <v>0.004170428999441976</v>
      </c>
      <c r="U31" s="138">
        <v>225.716</v>
      </c>
      <c r="V31" s="136">
        <v>423.3559999999998</v>
      </c>
      <c r="W31" s="137">
        <v>12.930000000000001</v>
      </c>
      <c r="X31" s="136">
        <v>27.745000000000005</v>
      </c>
      <c r="Y31" s="135">
        <f t="shared" si="19"/>
        <v>689.7469999999998</v>
      </c>
      <c r="Z31" s="134">
        <f t="shared" si="20"/>
        <v>0.16819500483510663</v>
      </c>
    </row>
    <row r="32" spans="1:26" ht="18.75" customHeight="1">
      <c r="A32" s="142" t="s">
        <v>466</v>
      </c>
      <c r="B32" s="356" t="s">
        <v>478</v>
      </c>
      <c r="C32" s="140">
        <v>14.27</v>
      </c>
      <c r="D32" s="136">
        <v>10.020000000000001</v>
      </c>
      <c r="E32" s="137">
        <v>53.74900000000001</v>
      </c>
      <c r="F32" s="136">
        <v>57.003</v>
      </c>
      <c r="G32" s="135">
        <f t="shared" si="15"/>
        <v>135.04200000000003</v>
      </c>
      <c r="H32" s="139">
        <f t="shared" si="1"/>
        <v>0.004335484477436103</v>
      </c>
      <c r="I32" s="138">
        <v>27.62</v>
      </c>
      <c r="J32" s="136">
        <v>30.11</v>
      </c>
      <c r="K32" s="137">
        <v>3.0900000000000003</v>
      </c>
      <c r="L32" s="136">
        <v>3.5639999999999996</v>
      </c>
      <c r="M32" s="135">
        <f t="shared" si="16"/>
        <v>64.384</v>
      </c>
      <c r="N32" s="141">
        <f t="shared" si="17"/>
        <v>1.0974465705765413</v>
      </c>
      <c r="O32" s="140">
        <v>263.025</v>
      </c>
      <c r="P32" s="136">
        <v>75.94000000000001</v>
      </c>
      <c r="Q32" s="137">
        <v>221.64700000000005</v>
      </c>
      <c r="R32" s="136">
        <v>221.63999999999996</v>
      </c>
      <c r="S32" s="135">
        <f t="shared" si="18"/>
        <v>782.2520000000001</v>
      </c>
      <c r="T32" s="139">
        <f t="shared" si="5"/>
        <v>0.004048762006594384</v>
      </c>
      <c r="U32" s="138">
        <v>219.22900000000004</v>
      </c>
      <c r="V32" s="136">
        <v>160.85</v>
      </c>
      <c r="W32" s="137">
        <v>35.903000000000006</v>
      </c>
      <c r="X32" s="136">
        <v>47.83099999999998</v>
      </c>
      <c r="Y32" s="135">
        <f t="shared" si="19"/>
        <v>463.81300000000005</v>
      </c>
      <c r="Z32" s="134">
        <f t="shared" si="20"/>
        <v>0.6865676468749258</v>
      </c>
    </row>
    <row r="33" spans="1:26" ht="18.75" customHeight="1">
      <c r="A33" s="142" t="s">
        <v>440</v>
      </c>
      <c r="B33" s="356" t="s">
        <v>441</v>
      </c>
      <c r="C33" s="140">
        <v>25.509</v>
      </c>
      <c r="D33" s="136">
        <v>60.683</v>
      </c>
      <c r="E33" s="137">
        <v>18.943</v>
      </c>
      <c r="F33" s="136">
        <v>11.542</v>
      </c>
      <c r="G33" s="135">
        <f t="shared" si="15"/>
        <v>116.677</v>
      </c>
      <c r="H33" s="139">
        <f t="shared" si="1"/>
        <v>0.0037458814470595235</v>
      </c>
      <c r="I33" s="138">
        <v>25.613999999999997</v>
      </c>
      <c r="J33" s="136">
        <v>47.05200000000001</v>
      </c>
      <c r="K33" s="137">
        <v>0.8979999999999999</v>
      </c>
      <c r="L33" s="136">
        <v>1.8550000000000002</v>
      </c>
      <c r="M33" s="135">
        <f t="shared" si="16"/>
        <v>75.419</v>
      </c>
      <c r="N33" s="141">
        <f t="shared" si="17"/>
        <v>0.547050477996261</v>
      </c>
      <c r="O33" s="140">
        <v>333.413</v>
      </c>
      <c r="P33" s="136">
        <v>463.02500000000003</v>
      </c>
      <c r="Q33" s="137">
        <v>52.96099999999999</v>
      </c>
      <c r="R33" s="136">
        <v>22.644000000000002</v>
      </c>
      <c r="S33" s="135">
        <f t="shared" si="18"/>
        <v>872.0430000000001</v>
      </c>
      <c r="T33" s="139">
        <f t="shared" si="5"/>
        <v>0.004513500210311493</v>
      </c>
      <c r="U33" s="138">
        <v>368.0280000000001</v>
      </c>
      <c r="V33" s="136">
        <v>540.556</v>
      </c>
      <c r="W33" s="137">
        <v>9.906</v>
      </c>
      <c r="X33" s="136">
        <v>16.494999999999997</v>
      </c>
      <c r="Y33" s="135">
        <f t="shared" si="19"/>
        <v>934.985</v>
      </c>
      <c r="Z33" s="134">
        <f t="shared" si="20"/>
        <v>-0.06731872703840158</v>
      </c>
    </row>
    <row r="34" spans="1:26" ht="18.75" customHeight="1">
      <c r="A34" s="142" t="s">
        <v>494</v>
      </c>
      <c r="B34" s="356" t="s">
        <v>494</v>
      </c>
      <c r="C34" s="140">
        <v>39.790000000000006</v>
      </c>
      <c r="D34" s="136">
        <v>62.614000000000004</v>
      </c>
      <c r="E34" s="137">
        <v>0.545</v>
      </c>
      <c r="F34" s="136">
        <v>1.35</v>
      </c>
      <c r="G34" s="135">
        <f t="shared" si="15"/>
        <v>104.299</v>
      </c>
      <c r="H34" s="139">
        <f t="shared" si="1"/>
        <v>0.003348489325632826</v>
      </c>
      <c r="I34" s="138">
        <v>39.746</v>
      </c>
      <c r="J34" s="136">
        <v>59.739999999999995</v>
      </c>
      <c r="K34" s="137">
        <v>0.29000000000000004</v>
      </c>
      <c r="L34" s="136">
        <v>1.452</v>
      </c>
      <c r="M34" s="135">
        <f t="shared" si="16"/>
        <v>101.228</v>
      </c>
      <c r="N34" s="141">
        <f t="shared" si="17"/>
        <v>0.030337456039831068</v>
      </c>
      <c r="O34" s="140">
        <v>208.79</v>
      </c>
      <c r="P34" s="136">
        <v>337.66299999999995</v>
      </c>
      <c r="Q34" s="137">
        <v>9.186000000000002</v>
      </c>
      <c r="R34" s="136">
        <v>32.662</v>
      </c>
      <c r="S34" s="135">
        <f t="shared" si="18"/>
        <v>588.301</v>
      </c>
      <c r="T34" s="139">
        <f t="shared" si="5"/>
        <v>0.0030449148576692456</v>
      </c>
      <c r="U34" s="138">
        <v>133.254</v>
      </c>
      <c r="V34" s="136">
        <v>302.505</v>
      </c>
      <c r="W34" s="137">
        <v>20.915999999999993</v>
      </c>
      <c r="X34" s="136">
        <v>45.55500000000001</v>
      </c>
      <c r="Y34" s="135">
        <f t="shared" si="19"/>
        <v>502.23</v>
      </c>
      <c r="Z34" s="134">
        <f t="shared" si="20"/>
        <v>0.17137765565577534</v>
      </c>
    </row>
    <row r="35" spans="1:26" ht="18.75" customHeight="1">
      <c r="A35" s="142" t="s">
        <v>456</v>
      </c>
      <c r="B35" s="356" t="s">
        <v>457</v>
      </c>
      <c r="C35" s="140">
        <v>23.56</v>
      </c>
      <c r="D35" s="136">
        <v>43.736999999999995</v>
      </c>
      <c r="E35" s="137">
        <v>12.231</v>
      </c>
      <c r="F35" s="136">
        <v>19.951999999999998</v>
      </c>
      <c r="G35" s="135">
        <f t="shared" si="15"/>
        <v>99.47999999999999</v>
      </c>
      <c r="H35" s="139">
        <f t="shared" si="1"/>
        <v>0.0031937767199489305</v>
      </c>
      <c r="I35" s="138">
        <v>18.67</v>
      </c>
      <c r="J35" s="136">
        <v>69.329</v>
      </c>
      <c r="K35" s="137">
        <v>10.116999999999999</v>
      </c>
      <c r="L35" s="136">
        <v>15.216999999999999</v>
      </c>
      <c r="M35" s="135">
        <f t="shared" si="16"/>
        <v>113.333</v>
      </c>
      <c r="N35" s="141" t="s">
        <v>50</v>
      </c>
      <c r="O35" s="140">
        <v>111.672</v>
      </c>
      <c r="P35" s="136">
        <v>278.76300000000003</v>
      </c>
      <c r="Q35" s="137">
        <v>81.81099999999999</v>
      </c>
      <c r="R35" s="136">
        <v>123.72999999999999</v>
      </c>
      <c r="S35" s="135">
        <f t="shared" si="18"/>
        <v>595.976</v>
      </c>
      <c r="T35" s="139">
        <f t="shared" si="5"/>
        <v>0.003084638947093896</v>
      </c>
      <c r="U35" s="138">
        <v>98.28399999999999</v>
      </c>
      <c r="V35" s="136">
        <v>477.94300000000015</v>
      </c>
      <c r="W35" s="137">
        <v>59.634000000000015</v>
      </c>
      <c r="X35" s="136">
        <v>94.05099999999996</v>
      </c>
      <c r="Y35" s="135">
        <f t="shared" si="19"/>
        <v>729.912</v>
      </c>
      <c r="Z35" s="134">
        <f t="shared" si="20"/>
        <v>-0.1834960926796655</v>
      </c>
    </row>
    <row r="36" spans="1:26" ht="18.75" customHeight="1">
      <c r="A36" s="142" t="s">
        <v>495</v>
      </c>
      <c r="B36" s="356" t="s">
        <v>495</v>
      </c>
      <c r="C36" s="140">
        <v>44.96</v>
      </c>
      <c r="D36" s="136">
        <v>52.89999999999999</v>
      </c>
      <c r="E36" s="137">
        <v>0.29500000000000004</v>
      </c>
      <c r="F36" s="136">
        <v>1.105</v>
      </c>
      <c r="G36" s="135">
        <f t="shared" si="15"/>
        <v>99.25999999999999</v>
      </c>
      <c r="H36" s="139">
        <f t="shared" si="1"/>
        <v>0.0031867136833748574</v>
      </c>
      <c r="I36" s="138">
        <v>26.039</v>
      </c>
      <c r="J36" s="136">
        <v>36.68</v>
      </c>
      <c r="K36" s="137">
        <v>0.5369999999999999</v>
      </c>
      <c r="L36" s="136">
        <v>0.994</v>
      </c>
      <c r="M36" s="135">
        <f t="shared" si="16"/>
        <v>64.25</v>
      </c>
      <c r="N36" s="141">
        <f t="shared" si="17"/>
        <v>0.5449027237354085</v>
      </c>
      <c r="O36" s="140">
        <v>216.66999999999993</v>
      </c>
      <c r="P36" s="136">
        <v>284.11</v>
      </c>
      <c r="Q36" s="137">
        <v>1.4250000000000003</v>
      </c>
      <c r="R36" s="136">
        <v>3.6800000000000006</v>
      </c>
      <c r="S36" s="135">
        <f t="shared" si="18"/>
        <v>505.885</v>
      </c>
      <c r="T36" s="139">
        <f t="shared" si="5"/>
        <v>0.0026183480102396667</v>
      </c>
      <c r="U36" s="138">
        <v>195.38899999999995</v>
      </c>
      <c r="V36" s="136">
        <v>245.98000000000005</v>
      </c>
      <c r="W36" s="137">
        <v>2.2840000000000007</v>
      </c>
      <c r="X36" s="136">
        <v>4.400999999999999</v>
      </c>
      <c r="Y36" s="135">
        <f t="shared" si="19"/>
        <v>448.05400000000003</v>
      </c>
      <c r="Z36" s="134">
        <f t="shared" si="20"/>
        <v>0.1290714958464827</v>
      </c>
    </row>
    <row r="37" spans="1:26" ht="18.75" customHeight="1">
      <c r="A37" s="142" t="s">
        <v>458</v>
      </c>
      <c r="B37" s="356" t="s">
        <v>459</v>
      </c>
      <c r="C37" s="140">
        <v>0</v>
      </c>
      <c r="D37" s="136">
        <v>0.491</v>
      </c>
      <c r="E37" s="137">
        <v>36.074</v>
      </c>
      <c r="F37" s="136">
        <v>61.824</v>
      </c>
      <c r="G37" s="135">
        <f>SUM(C37:F37)</f>
        <v>98.389</v>
      </c>
      <c r="H37" s="139">
        <f>G37/$G$9</f>
        <v>0.0031587504794838694</v>
      </c>
      <c r="I37" s="138">
        <v>3.325</v>
      </c>
      <c r="J37" s="136">
        <v>9.233999999999998</v>
      </c>
      <c r="K37" s="137">
        <v>36.080000000000005</v>
      </c>
      <c r="L37" s="136">
        <v>27.607</v>
      </c>
      <c r="M37" s="135">
        <f>SUM(I37:L37)</f>
        <v>76.24600000000001</v>
      </c>
      <c r="N37" s="141">
        <f>IF(ISERROR(G37/M37-1),"         /0",(G37/M37-1))</f>
        <v>0.29041523489756815</v>
      </c>
      <c r="O37" s="140">
        <v>3.3749999999999996</v>
      </c>
      <c r="P37" s="136">
        <v>7.202</v>
      </c>
      <c r="Q37" s="137">
        <v>215.03299999999996</v>
      </c>
      <c r="R37" s="136">
        <v>266.11</v>
      </c>
      <c r="S37" s="135">
        <f>SUM(O37:R37)</f>
        <v>491.71999999999997</v>
      </c>
      <c r="T37" s="139">
        <f>S37/$S$9</f>
        <v>0.0025450331272819887</v>
      </c>
      <c r="U37" s="138">
        <v>23.901999999999997</v>
      </c>
      <c r="V37" s="136">
        <v>48.837999999999994</v>
      </c>
      <c r="W37" s="137">
        <v>224.76899999999998</v>
      </c>
      <c r="X37" s="136">
        <v>176.49700000000004</v>
      </c>
      <c r="Y37" s="135">
        <f>SUM(U37:X37)</f>
        <v>474.006</v>
      </c>
      <c r="Z37" s="134">
        <f>IF(ISERROR(S37/Y37-1),"         /0",IF(S37/Y37&gt;5,"  *  ",(S37/Y37-1)))</f>
        <v>0.03737083496833371</v>
      </c>
    </row>
    <row r="38" spans="1:26" ht="18.75" customHeight="1">
      <c r="A38" s="142" t="s">
        <v>496</v>
      </c>
      <c r="B38" s="356" t="s">
        <v>496</v>
      </c>
      <c r="C38" s="140">
        <v>43.965999999999994</v>
      </c>
      <c r="D38" s="136">
        <v>39.526999999999994</v>
      </c>
      <c r="E38" s="137">
        <v>0.25</v>
      </c>
      <c r="F38" s="136">
        <v>0.615</v>
      </c>
      <c r="G38" s="135">
        <f t="shared" si="15"/>
        <v>84.35799999999999</v>
      </c>
      <c r="H38" s="139">
        <f t="shared" si="1"/>
        <v>0.0027082892696165244</v>
      </c>
      <c r="I38" s="138">
        <v>35.103</v>
      </c>
      <c r="J38" s="136">
        <v>30.208000000000002</v>
      </c>
      <c r="K38" s="137">
        <v>2.021</v>
      </c>
      <c r="L38" s="136">
        <v>3.1220000000000003</v>
      </c>
      <c r="M38" s="135">
        <f t="shared" si="16"/>
        <v>70.45400000000001</v>
      </c>
      <c r="N38" s="141" t="s">
        <v>50</v>
      </c>
      <c r="O38" s="140">
        <v>223.09300000000005</v>
      </c>
      <c r="P38" s="136">
        <v>228.20099999999996</v>
      </c>
      <c r="Q38" s="137">
        <v>1.7870000000000001</v>
      </c>
      <c r="R38" s="136">
        <v>3.126</v>
      </c>
      <c r="S38" s="135">
        <f t="shared" si="18"/>
        <v>456.20699999999994</v>
      </c>
      <c r="T38" s="139">
        <f t="shared" si="5"/>
        <v>0.0023612257542868584</v>
      </c>
      <c r="U38" s="138">
        <v>127.70099999999998</v>
      </c>
      <c r="V38" s="136">
        <v>133.90699999999998</v>
      </c>
      <c r="W38" s="137">
        <v>22.827</v>
      </c>
      <c r="X38" s="136">
        <v>17.503</v>
      </c>
      <c r="Y38" s="135">
        <f t="shared" si="19"/>
        <v>301.93799999999993</v>
      </c>
      <c r="Z38" s="134">
        <f t="shared" si="20"/>
        <v>0.5109293961011865</v>
      </c>
    </row>
    <row r="39" spans="1:26" ht="18.75" customHeight="1">
      <c r="A39" s="142" t="s">
        <v>418</v>
      </c>
      <c r="B39" s="356" t="s">
        <v>419</v>
      </c>
      <c r="C39" s="140">
        <v>31.97</v>
      </c>
      <c r="D39" s="136">
        <v>33.008</v>
      </c>
      <c r="E39" s="137">
        <v>1.303</v>
      </c>
      <c r="F39" s="136">
        <v>5.82</v>
      </c>
      <c r="G39" s="135">
        <f t="shared" si="15"/>
        <v>72.101</v>
      </c>
      <c r="H39" s="139">
        <f t="shared" si="1"/>
        <v>0.0023147818183055675</v>
      </c>
      <c r="I39" s="138">
        <v>10.387</v>
      </c>
      <c r="J39" s="136">
        <v>23.499</v>
      </c>
      <c r="K39" s="137">
        <v>0.2</v>
      </c>
      <c r="L39" s="136">
        <v>0.2</v>
      </c>
      <c r="M39" s="135">
        <f t="shared" si="16"/>
        <v>34.286</v>
      </c>
      <c r="N39" s="141">
        <f t="shared" si="17"/>
        <v>1.1029283089307587</v>
      </c>
      <c r="O39" s="140">
        <v>161.668</v>
      </c>
      <c r="P39" s="136">
        <v>189.57699999999997</v>
      </c>
      <c r="Q39" s="137">
        <v>5.257999999999999</v>
      </c>
      <c r="R39" s="136">
        <v>25.302</v>
      </c>
      <c r="S39" s="135">
        <f t="shared" si="18"/>
        <v>381.805</v>
      </c>
      <c r="T39" s="139">
        <f t="shared" si="5"/>
        <v>0.0019761375847268765</v>
      </c>
      <c r="U39" s="138">
        <v>91.027</v>
      </c>
      <c r="V39" s="136">
        <v>169.62400000000005</v>
      </c>
      <c r="W39" s="137">
        <v>7.720000000000001</v>
      </c>
      <c r="X39" s="136">
        <v>23.149999999999995</v>
      </c>
      <c r="Y39" s="135">
        <f t="shared" si="19"/>
        <v>291.5210000000001</v>
      </c>
      <c r="Z39" s="134">
        <f t="shared" si="20"/>
        <v>0.3096998157937161</v>
      </c>
    </row>
    <row r="40" spans="1:26" ht="18.75" customHeight="1">
      <c r="A40" s="142" t="s">
        <v>448</v>
      </c>
      <c r="B40" s="356" t="s">
        <v>449</v>
      </c>
      <c r="C40" s="140">
        <v>62.954</v>
      </c>
      <c r="D40" s="136">
        <v>6.823</v>
      </c>
      <c r="E40" s="137">
        <v>0</v>
      </c>
      <c r="F40" s="136">
        <v>0.05</v>
      </c>
      <c r="G40" s="135">
        <f t="shared" si="15"/>
        <v>69.827</v>
      </c>
      <c r="H40" s="139">
        <f t="shared" si="1"/>
        <v>0.0022417757038990147</v>
      </c>
      <c r="I40" s="138">
        <v>119.028</v>
      </c>
      <c r="J40" s="136">
        <v>6.074</v>
      </c>
      <c r="K40" s="137">
        <v>0.28</v>
      </c>
      <c r="L40" s="136">
        <v>0.454</v>
      </c>
      <c r="M40" s="135">
        <f t="shared" si="16"/>
        <v>125.836</v>
      </c>
      <c r="N40" s="141">
        <f t="shared" si="17"/>
        <v>-0.44509520328046026</v>
      </c>
      <c r="O40" s="140">
        <v>502.56599999999986</v>
      </c>
      <c r="P40" s="136">
        <v>75.089</v>
      </c>
      <c r="Q40" s="137">
        <v>1.93</v>
      </c>
      <c r="R40" s="136">
        <v>1.693</v>
      </c>
      <c r="S40" s="135">
        <f t="shared" si="18"/>
        <v>581.2779999999998</v>
      </c>
      <c r="T40" s="139">
        <f t="shared" si="5"/>
        <v>0.0030085653749292673</v>
      </c>
      <c r="U40" s="138">
        <v>391.08399999999995</v>
      </c>
      <c r="V40" s="136">
        <v>110.632</v>
      </c>
      <c r="W40" s="137">
        <v>2.4799999999999995</v>
      </c>
      <c r="X40" s="136">
        <v>9.042</v>
      </c>
      <c r="Y40" s="135">
        <f t="shared" si="19"/>
        <v>513.2379999999999</v>
      </c>
      <c r="Z40" s="134">
        <f t="shared" si="20"/>
        <v>0.13257007470218474</v>
      </c>
    </row>
    <row r="41" spans="1:26" ht="18.75" customHeight="1">
      <c r="A41" s="142" t="s">
        <v>470</v>
      </c>
      <c r="B41" s="356" t="s">
        <v>470</v>
      </c>
      <c r="C41" s="140">
        <v>0</v>
      </c>
      <c r="D41" s="136">
        <v>0</v>
      </c>
      <c r="E41" s="137">
        <v>35.453</v>
      </c>
      <c r="F41" s="136">
        <v>33.627</v>
      </c>
      <c r="G41" s="135">
        <f t="shared" si="15"/>
        <v>69.08000000000001</v>
      </c>
      <c r="H41" s="139">
        <f t="shared" si="1"/>
        <v>0.002217793484258868</v>
      </c>
      <c r="I41" s="138"/>
      <c r="J41" s="136"/>
      <c r="K41" s="137">
        <v>0.15</v>
      </c>
      <c r="L41" s="136">
        <v>0.1</v>
      </c>
      <c r="M41" s="135">
        <f t="shared" si="16"/>
        <v>0.25</v>
      </c>
      <c r="N41" s="141">
        <f t="shared" si="17"/>
        <v>275.32000000000005</v>
      </c>
      <c r="O41" s="140"/>
      <c r="P41" s="136"/>
      <c r="Q41" s="137">
        <v>137.15400000000002</v>
      </c>
      <c r="R41" s="136">
        <v>150.661</v>
      </c>
      <c r="S41" s="135">
        <f t="shared" si="18"/>
        <v>287.81500000000005</v>
      </c>
      <c r="T41" s="139">
        <f t="shared" si="5"/>
        <v>0.0014896662928672124</v>
      </c>
      <c r="U41" s="138"/>
      <c r="V41" s="136"/>
      <c r="W41" s="137">
        <v>11.179000000000002</v>
      </c>
      <c r="X41" s="136">
        <v>14.587</v>
      </c>
      <c r="Y41" s="135">
        <f t="shared" si="19"/>
        <v>25.766000000000002</v>
      </c>
      <c r="Z41" s="134" t="str">
        <f t="shared" si="20"/>
        <v>  *  </v>
      </c>
    </row>
    <row r="42" spans="1:26" ht="18.75" customHeight="1">
      <c r="A42" s="142" t="s">
        <v>488</v>
      </c>
      <c r="B42" s="356" t="s">
        <v>489</v>
      </c>
      <c r="C42" s="140">
        <v>10.62</v>
      </c>
      <c r="D42" s="136">
        <v>57.98</v>
      </c>
      <c r="E42" s="137">
        <v>0</v>
      </c>
      <c r="F42" s="136">
        <v>0.05</v>
      </c>
      <c r="G42" s="135">
        <f t="shared" si="15"/>
        <v>68.64999999999999</v>
      </c>
      <c r="H42" s="139">
        <f t="shared" si="1"/>
        <v>0.002203988458227725</v>
      </c>
      <c r="I42" s="138">
        <v>21.089</v>
      </c>
      <c r="J42" s="136">
        <v>48.86500000000001</v>
      </c>
      <c r="K42" s="137">
        <v>0.13</v>
      </c>
      <c r="L42" s="136">
        <v>0.1</v>
      </c>
      <c r="M42" s="135">
        <f t="shared" si="16"/>
        <v>70.184</v>
      </c>
      <c r="N42" s="141">
        <f t="shared" si="17"/>
        <v>-0.02185683346631717</v>
      </c>
      <c r="O42" s="140">
        <v>69.658</v>
      </c>
      <c r="P42" s="136">
        <v>392.9239999999999</v>
      </c>
      <c r="Q42" s="137">
        <v>0.8240000000000001</v>
      </c>
      <c r="R42" s="136">
        <v>0.9710000000000002</v>
      </c>
      <c r="S42" s="135">
        <f t="shared" si="18"/>
        <v>464.37699999999995</v>
      </c>
      <c r="T42" s="139">
        <f t="shared" si="5"/>
        <v>0.0024035118533877573</v>
      </c>
      <c r="U42" s="138">
        <v>100.66900000000003</v>
      </c>
      <c r="V42" s="136">
        <v>326.372</v>
      </c>
      <c r="W42" s="137">
        <v>13.715000000000002</v>
      </c>
      <c r="X42" s="136">
        <v>64.489</v>
      </c>
      <c r="Y42" s="135">
        <f t="shared" si="19"/>
        <v>505.245</v>
      </c>
      <c r="Z42" s="134">
        <f t="shared" si="20"/>
        <v>-0.08088749022751351</v>
      </c>
    </row>
    <row r="43" spans="1:26" ht="18.75" customHeight="1">
      <c r="A43" s="142" t="s">
        <v>444</v>
      </c>
      <c r="B43" s="356" t="s">
        <v>445</v>
      </c>
      <c r="C43" s="140">
        <v>31.486</v>
      </c>
      <c r="D43" s="136">
        <v>31.536</v>
      </c>
      <c r="E43" s="137">
        <v>0.175</v>
      </c>
      <c r="F43" s="136">
        <v>1.809</v>
      </c>
      <c r="G43" s="135">
        <f t="shared" si="15"/>
        <v>65.006</v>
      </c>
      <c r="H43" s="139">
        <f t="shared" si="1"/>
        <v>0.0020869988887917187</v>
      </c>
      <c r="I43" s="138">
        <v>22.426</v>
      </c>
      <c r="J43" s="136">
        <v>19.543</v>
      </c>
      <c r="K43" s="137">
        <v>0.645</v>
      </c>
      <c r="L43" s="136">
        <v>3.035</v>
      </c>
      <c r="M43" s="135">
        <f t="shared" si="16"/>
        <v>45.649</v>
      </c>
      <c r="N43" s="141">
        <f t="shared" si="17"/>
        <v>0.42403995706368147</v>
      </c>
      <c r="O43" s="140">
        <v>192.066</v>
      </c>
      <c r="P43" s="136">
        <v>195.99599999999998</v>
      </c>
      <c r="Q43" s="137">
        <v>5.316999999999998</v>
      </c>
      <c r="R43" s="136">
        <v>9.859</v>
      </c>
      <c r="S43" s="135">
        <f t="shared" si="18"/>
        <v>403.238</v>
      </c>
      <c r="T43" s="139">
        <f t="shared" si="5"/>
        <v>0.0020870700158198458</v>
      </c>
      <c r="U43" s="138">
        <v>172.24699999999999</v>
      </c>
      <c r="V43" s="136">
        <v>177.523</v>
      </c>
      <c r="W43" s="137">
        <v>7.2959999999999985</v>
      </c>
      <c r="X43" s="136">
        <v>18.920999999999996</v>
      </c>
      <c r="Y43" s="135">
        <f t="shared" si="19"/>
        <v>375.98699999999997</v>
      </c>
      <c r="Z43" s="134">
        <f t="shared" si="20"/>
        <v>0.07247856973778366</v>
      </c>
    </row>
    <row r="44" spans="1:26" ht="18.75" customHeight="1">
      <c r="A44" s="142" t="s">
        <v>497</v>
      </c>
      <c r="B44" s="356" t="s">
        <v>497</v>
      </c>
      <c r="C44" s="140">
        <v>0</v>
      </c>
      <c r="D44" s="136">
        <v>60.6</v>
      </c>
      <c r="E44" s="137">
        <v>0</v>
      </c>
      <c r="F44" s="136">
        <v>0</v>
      </c>
      <c r="G44" s="135">
        <f t="shared" si="15"/>
        <v>60.6</v>
      </c>
      <c r="H44" s="139">
        <f t="shared" si="1"/>
        <v>0.0019455455290400604</v>
      </c>
      <c r="I44" s="138">
        <v>0</v>
      </c>
      <c r="J44" s="136">
        <v>132.68</v>
      </c>
      <c r="K44" s="137">
        <v>0</v>
      </c>
      <c r="L44" s="136">
        <v>0</v>
      </c>
      <c r="M44" s="135">
        <f t="shared" si="16"/>
        <v>132.68</v>
      </c>
      <c r="N44" s="141">
        <f t="shared" si="17"/>
        <v>-0.5432619837202292</v>
      </c>
      <c r="O44" s="140">
        <v>0.4</v>
      </c>
      <c r="P44" s="136">
        <v>483.78999999999996</v>
      </c>
      <c r="Q44" s="137">
        <v>1.544</v>
      </c>
      <c r="R44" s="136">
        <v>1.544</v>
      </c>
      <c r="S44" s="135">
        <f t="shared" si="18"/>
        <v>487.2779999999999</v>
      </c>
      <c r="T44" s="139">
        <f t="shared" si="5"/>
        <v>0.0025220423252983663</v>
      </c>
      <c r="U44" s="138">
        <v>35.439</v>
      </c>
      <c r="V44" s="136">
        <v>414.053</v>
      </c>
      <c r="W44" s="137">
        <v>0.47600000000000003</v>
      </c>
      <c r="X44" s="136">
        <v>0.8</v>
      </c>
      <c r="Y44" s="135">
        <f t="shared" si="19"/>
        <v>450.76800000000003</v>
      </c>
      <c r="Z44" s="134">
        <f t="shared" si="20"/>
        <v>0.08099510169311008</v>
      </c>
    </row>
    <row r="45" spans="1:26" ht="18.75" customHeight="1">
      <c r="A45" s="142" t="s">
        <v>436</v>
      </c>
      <c r="B45" s="356" t="s">
        <v>437</v>
      </c>
      <c r="C45" s="140">
        <v>6.236</v>
      </c>
      <c r="D45" s="136">
        <v>32.808</v>
      </c>
      <c r="E45" s="137">
        <v>2.7399999999999998</v>
      </c>
      <c r="F45" s="136">
        <v>8.242</v>
      </c>
      <c r="G45" s="135">
        <f t="shared" si="15"/>
        <v>50.025999999999996</v>
      </c>
      <c r="H45" s="139">
        <f t="shared" si="1"/>
        <v>0.00160607030752076</v>
      </c>
      <c r="I45" s="138">
        <v>4.424</v>
      </c>
      <c r="J45" s="136">
        <v>22.33</v>
      </c>
      <c r="K45" s="137">
        <v>5.183000000000001</v>
      </c>
      <c r="L45" s="136">
        <v>9.77</v>
      </c>
      <c r="M45" s="135">
        <f t="shared" si="16"/>
        <v>41.706999999999994</v>
      </c>
      <c r="N45" s="141">
        <f t="shared" si="17"/>
        <v>0.19946291989354314</v>
      </c>
      <c r="O45" s="140">
        <v>37.16799999999999</v>
      </c>
      <c r="P45" s="136">
        <v>175.654</v>
      </c>
      <c r="Q45" s="137">
        <v>30.889</v>
      </c>
      <c r="R45" s="136">
        <v>54.52199999999999</v>
      </c>
      <c r="S45" s="135">
        <f t="shared" si="18"/>
        <v>298.233</v>
      </c>
      <c r="T45" s="139">
        <f t="shared" si="5"/>
        <v>0.0015435875389422625</v>
      </c>
      <c r="U45" s="138">
        <v>31.705</v>
      </c>
      <c r="V45" s="136">
        <v>188.95</v>
      </c>
      <c r="W45" s="137">
        <v>28.272000000000006</v>
      </c>
      <c r="X45" s="136">
        <v>45.99400000000001</v>
      </c>
      <c r="Y45" s="135">
        <f t="shared" si="19"/>
        <v>294.921</v>
      </c>
      <c r="Z45" s="134">
        <f t="shared" si="20"/>
        <v>0.011230126033751509</v>
      </c>
    </row>
    <row r="46" spans="1:26" ht="18.75" customHeight="1">
      <c r="A46" s="142" t="s">
        <v>422</v>
      </c>
      <c r="B46" s="356" t="s">
        <v>423</v>
      </c>
      <c r="C46" s="140">
        <v>1.8769999999999998</v>
      </c>
      <c r="D46" s="136">
        <v>5.474</v>
      </c>
      <c r="E46" s="137">
        <v>17.985</v>
      </c>
      <c r="F46" s="136">
        <v>17.808000000000003</v>
      </c>
      <c r="G46" s="135">
        <f t="shared" si="15"/>
        <v>43.144000000000005</v>
      </c>
      <c r="H46" s="139">
        <f t="shared" si="1"/>
        <v>0.0013851256815990822</v>
      </c>
      <c r="I46" s="138">
        <v>14.232999999999999</v>
      </c>
      <c r="J46" s="136">
        <v>44.454</v>
      </c>
      <c r="K46" s="137">
        <v>24.535</v>
      </c>
      <c r="L46" s="136">
        <v>47.11700000000001</v>
      </c>
      <c r="M46" s="135">
        <f t="shared" si="16"/>
        <v>130.339</v>
      </c>
      <c r="N46" s="141">
        <f t="shared" si="17"/>
        <v>-0.6689862589094591</v>
      </c>
      <c r="O46" s="140">
        <v>57.39399999999999</v>
      </c>
      <c r="P46" s="136">
        <v>215.13500000000002</v>
      </c>
      <c r="Q46" s="137">
        <v>164.858</v>
      </c>
      <c r="R46" s="136">
        <v>164.62800000000004</v>
      </c>
      <c r="S46" s="135">
        <f t="shared" si="18"/>
        <v>602.0150000000001</v>
      </c>
      <c r="T46" s="139">
        <f t="shared" si="5"/>
        <v>0.00311589546514412</v>
      </c>
      <c r="U46" s="138">
        <v>83.93799999999999</v>
      </c>
      <c r="V46" s="136">
        <v>313.1839999999999</v>
      </c>
      <c r="W46" s="137">
        <v>158.411</v>
      </c>
      <c r="X46" s="136">
        <v>228.20499999999998</v>
      </c>
      <c r="Y46" s="135">
        <f t="shared" si="19"/>
        <v>783.7379999999998</v>
      </c>
      <c r="Z46" s="134">
        <f t="shared" si="20"/>
        <v>-0.23186702699116257</v>
      </c>
    </row>
    <row r="47" spans="1:26" ht="18.75" customHeight="1">
      <c r="A47" s="142" t="s">
        <v>476</v>
      </c>
      <c r="B47" s="356" t="s">
        <v>477</v>
      </c>
      <c r="C47" s="140">
        <v>0</v>
      </c>
      <c r="D47" s="136">
        <v>0</v>
      </c>
      <c r="E47" s="137">
        <v>15.231</v>
      </c>
      <c r="F47" s="136">
        <v>25.475</v>
      </c>
      <c r="G47" s="135">
        <f t="shared" si="15"/>
        <v>40.706</v>
      </c>
      <c r="H47" s="139">
        <f t="shared" si="1"/>
        <v>0.001306854394473675</v>
      </c>
      <c r="I47" s="138">
        <v>4.397</v>
      </c>
      <c r="J47" s="136">
        <v>6.405</v>
      </c>
      <c r="K47" s="137">
        <v>13.013999999999998</v>
      </c>
      <c r="L47" s="136">
        <v>14.194999999999999</v>
      </c>
      <c r="M47" s="135">
        <f t="shared" si="16"/>
        <v>38.010999999999996</v>
      </c>
      <c r="N47" s="141">
        <f t="shared" si="17"/>
        <v>0.07090052879429654</v>
      </c>
      <c r="O47" s="140">
        <v>0.909</v>
      </c>
      <c r="P47" s="136">
        <v>2.405</v>
      </c>
      <c r="Q47" s="137">
        <v>98.26999999999998</v>
      </c>
      <c r="R47" s="136">
        <v>135.75400000000002</v>
      </c>
      <c r="S47" s="135">
        <f t="shared" si="18"/>
        <v>237.338</v>
      </c>
      <c r="T47" s="139">
        <f t="shared" si="5"/>
        <v>0.0012284085909925416</v>
      </c>
      <c r="U47" s="138">
        <v>27.228</v>
      </c>
      <c r="V47" s="136">
        <v>37.808</v>
      </c>
      <c r="W47" s="137">
        <v>60.228</v>
      </c>
      <c r="X47" s="136">
        <v>84.30200000000004</v>
      </c>
      <c r="Y47" s="135">
        <f t="shared" si="19"/>
        <v>209.56600000000003</v>
      </c>
      <c r="Z47" s="134">
        <f t="shared" si="20"/>
        <v>0.132521496807688</v>
      </c>
    </row>
    <row r="48" spans="1:26" ht="18.75" customHeight="1">
      <c r="A48" s="142" t="s">
        <v>426</v>
      </c>
      <c r="B48" s="356" t="s">
        <v>427</v>
      </c>
      <c r="C48" s="140">
        <v>12.597</v>
      </c>
      <c r="D48" s="136">
        <v>20.194</v>
      </c>
      <c r="E48" s="137">
        <v>2.938</v>
      </c>
      <c r="F48" s="136">
        <v>3.1580000000000004</v>
      </c>
      <c r="G48" s="135">
        <f t="shared" si="15"/>
        <v>38.887</v>
      </c>
      <c r="H48" s="139">
        <f t="shared" si="1"/>
        <v>0.0012484559238907728</v>
      </c>
      <c r="I48" s="138">
        <v>11.584999999999999</v>
      </c>
      <c r="J48" s="136">
        <v>15.769000000000002</v>
      </c>
      <c r="K48" s="137">
        <v>6.502999999999999</v>
      </c>
      <c r="L48" s="136">
        <v>4.295999999999999</v>
      </c>
      <c r="M48" s="135">
        <f t="shared" si="16"/>
        <v>38.153</v>
      </c>
      <c r="N48" s="141">
        <f t="shared" si="17"/>
        <v>0.019238329882315996</v>
      </c>
      <c r="O48" s="140">
        <v>78.09800000000001</v>
      </c>
      <c r="P48" s="136">
        <v>161.096</v>
      </c>
      <c r="Q48" s="137">
        <v>22.745000000000008</v>
      </c>
      <c r="R48" s="136">
        <v>23.990999999999996</v>
      </c>
      <c r="S48" s="135">
        <f t="shared" si="18"/>
        <v>285.93</v>
      </c>
      <c r="T48" s="139">
        <f t="shared" si="5"/>
        <v>0.0014799099529889754</v>
      </c>
      <c r="U48" s="138">
        <v>123.36000000000007</v>
      </c>
      <c r="V48" s="136">
        <v>175.72999999999996</v>
      </c>
      <c r="W48" s="137">
        <v>52.39999999999999</v>
      </c>
      <c r="X48" s="136">
        <v>26.279000000000003</v>
      </c>
      <c r="Y48" s="135">
        <f t="shared" si="19"/>
        <v>377.769</v>
      </c>
      <c r="Z48" s="134">
        <f t="shared" si="20"/>
        <v>-0.24310888400053998</v>
      </c>
    </row>
    <row r="49" spans="1:26" ht="18.75" customHeight="1">
      <c r="A49" s="142" t="s">
        <v>446</v>
      </c>
      <c r="B49" s="356" t="s">
        <v>447</v>
      </c>
      <c r="C49" s="140">
        <v>14.004999999999999</v>
      </c>
      <c r="D49" s="136">
        <v>18.78</v>
      </c>
      <c r="E49" s="137">
        <v>0.37</v>
      </c>
      <c r="F49" s="136">
        <v>3.09</v>
      </c>
      <c r="G49" s="135">
        <f t="shared" si="15"/>
        <v>36.24499999999999</v>
      </c>
      <c r="H49" s="139">
        <f t="shared" si="1"/>
        <v>0.0011636352755784978</v>
      </c>
      <c r="I49" s="138">
        <v>16.837</v>
      </c>
      <c r="J49" s="136">
        <v>11.254</v>
      </c>
      <c r="K49" s="137">
        <v>0.9059999999999999</v>
      </c>
      <c r="L49" s="136">
        <v>1.141</v>
      </c>
      <c r="M49" s="135">
        <f t="shared" si="16"/>
        <v>30.137999999999998</v>
      </c>
      <c r="N49" s="141">
        <f t="shared" si="17"/>
        <v>0.20263454774703016</v>
      </c>
      <c r="O49" s="140">
        <v>177.98799999999994</v>
      </c>
      <c r="P49" s="136">
        <v>147.764</v>
      </c>
      <c r="Q49" s="137">
        <v>11.139</v>
      </c>
      <c r="R49" s="136">
        <v>34.858</v>
      </c>
      <c r="S49" s="135">
        <f t="shared" si="18"/>
        <v>371.74899999999997</v>
      </c>
      <c r="T49" s="139">
        <f t="shared" si="5"/>
        <v>0.0019240899699706174</v>
      </c>
      <c r="U49" s="138">
        <v>110.77900000000001</v>
      </c>
      <c r="V49" s="136">
        <v>73.262</v>
      </c>
      <c r="W49" s="137">
        <v>57.38500000000001</v>
      </c>
      <c r="X49" s="136">
        <v>21.026999999999994</v>
      </c>
      <c r="Y49" s="135">
        <f t="shared" si="19"/>
        <v>262.45300000000003</v>
      </c>
      <c r="Z49" s="134">
        <f t="shared" si="20"/>
        <v>0.4164402769257731</v>
      </c>
    </row>
    <row r="50" spans="1:26" ht="18.75" customHeight="1">
      <c r="A50" s="142" t="s">
        <v>498</v>
      </c>
      <c r="B50" s="356" t="s">
        <v>498</v>
      </c>
      <c r="C50" s="140">
        <v>17.167</v>
      </c>
      <c r="D50" s="136">
        <v>18.206999999999997</v>
      </c>
      <c r="E50" s="137">
        <v>0</v>
      </c>
      <c r="F50" s="136">
        <v>0</v>
      </c>
      <c r="G50" s="135">
        <f t="shared" si="15"/>
        <v>35.373999999999995</v>
      </c>
      <c r="H50" s="139">
        <f t="shared" si="1"/>
        <v>0.0011356720716875096</v>
      </c>
      <c r="I50" s="138">
        <v>15.423</v>
      </c>
      <c r="J50" s="136">
        <v>12.669999999999998</v>
      </c>
      <c r="K50" s="137">
        <v>0.7350000000000001</v>
      </c>
      <c r="L50" s="136">
        <v>0.658</v>
      </c>
      <c r="M50" s="135">
        <f t="shared" si="16"/>
        <v>29.485999999999997</v>
      </c>
      <c r="N50" s="141">
        <f t="shared" si="17"/>
        <v>0.1996879875195008</v>
      </c>
      <c r="O50" s="140">
        <v>86.96799999999999</v>
      </c>
      <c r="P50" s="136">
        <v>80.78500000000001</v>
      </c>
      <c r="Q50" s="137">
        <v>4.525</v>
      </c>
      <c r="R50" s="136">
        <v>1.125</v>
      </c>
      <c r="S50" s="135">
        <f t="shared" si="18"/>
        <v>173.403</v>
      </c>
      <c r="T50" s="139">
        <f t="shared" si="5"/>
        <v>0.0008974952805866726</v>
      </c>
      <c r="U50" s="138">
        <v>75.66700000000002</v>
      </c>
      <c r="V50" s="136">
        <v>77.724</v>
      </c>
      <c r="W50" s="137">
        <v>24.419</v>
      </c>
      <c r="X50" s="136">
        <v>27.729999999999993</v>
      </c>
      <c r="Y50" s="135">
        <f t="shared" si="19"/>
        <v>205.54000000000002</v>
      </c>
      <c r="Z50" s="134">
        <f t="shared" si="20"/>
        <v>-0.1563539943563298</v>
      </c>
    </row>
    <row r="51" spans="1:26" ht="18.75" customHeight="1">
      <c r="A51" s="142" t="s">
        <v>499</v>
      </c>
      <c r="B51" s="356" t="s">
        <v>500</v>
      </c>
      <c r="C51" s="140">
        <v>4.5</v>
      </c>
      <c r="D51" s="136">
        <v>4.2</v>
      </c>
      <c r="E51" s="137">
        <v>9.15</v>
      </c>
      <c r="F51" s="136">
        <v>17.05</v>
      </c>
      <c r="G51" s="135">
        <f t="shared" si="15"/>
        <v>34.900000000000006</v>
      </c>
      <c r="H51" s="139">
        <f t="shared" si="1"/>
        <v>0.001120454438341553</v>
      </c>
      <c r="I51" s="138">
        <v>7.8</v>
      </c>
      <c r="J51" s="136">
        <v>7.8</v>
      </c>
      <c r="K51" s="137">
        <v>0</v>
      </c>
      <c r="L51" s="136">
        <v>0.01</v>
      </c>
      <c r="M51" s="135">
        <f t="shared" si="16"/>
        <v>15.61</v>
      </c>
      <c r="N51" s="141">
        <f t="shared" si="17"/>
        <v>1.2357463164638056</v>
      </c>
      <c r="O51" s="140">
        <v>4.5</v>
      </c>
      <c r="P51" s="136">
        <v>24.119999999999997</v>
      </c>
      <c r="Q51" s="137">
        <v>9.75</v>
      </c>
      <c r="R51" s="136">
        <v>43.405</v>
      </c>
      <c r="S51" s="135">
        <f t="shared" si="18"/>
        <v>81.775</v>
      </c>
      <c r="T51" s="139">
        <f t="shared" si="5"/>
        <v>0.00042324917429326575</v>
      </c>
      <c r="U51" s="138">
        <v>42.3</v>
      </c>
      <c r="V51" s="136">
        <v>87.6</v>
      </c>
      <c r="W51" s="137">
        <v>0</v>
      </c>
      <c r="X51" s="136">
        <v>0.01</v>
      </c>
      <c r="Y51" s="135">
        <f t="shared" si="19"/>
        <v>129.90999999999997</v>
      </c>
      <c r="Z51" s="134">
        <f t="shared" si="20"/>
        <v>-0.37052574859518106</v>
      </c>
    </row>
    <row r="52" spans="1:26" ht="18.75" customHeight="1">
      <c r="A52" s="142" t="s">
        <v>464</v>
      </c>
      <c r="B52" s="356" t="s">
        <v>465</v>
      </c>
      <c r="C52" s="140">
        <v>0.128</v>
      </c>
      <c r="D52" s="136">
        <v>13.039</v>
      </c>
      <c r="E52" s="137">
        <v>7.816000000000001</v>
      </c>
      <c r="F52" s="136">
        <v>9.446</v>
      </c>
      <c r="G52" s="135">
        <f t="shared" si="15"/>
        <v>30.429000000000002</v>
      </c>
      <c r="H52" s="139">
        <f t="shared" si="1"/>
        <v>0.000976914272329373</v>
      </c>
      <c r="I52" s="138">
        <v>2.4400000000000004</v>
      </c>
      <c r="J52" s="136">
        <v>8.102</v>
      </c>
      <c r="K52" s="137">
        <v>6.6850000000000005</v>
      </c>
      <c r="L52" s="136">
        <v>8.452</v>
      </c>
      <c r="M52" s="135">
        <f t="shared" si="16"/>
        <v>25.679000000000002</v>
      </c>
      <c r="N52" s="141">
        <f t="shared" si="17"/>
        <v>0.18497605046925503</v>
      </c>
      <c r="O52" s="140">
        <v>20.916</v>
      </c>
      <c r="P52" s="136">
        <v>94.98100000000001</v>
      </c>
      <c r="Q52" s="137">
        <v>47.983</v>
      </c>
      <c r="R52" s="136">
        <v>56.64299999999998</v>
      </c>
      <c r="S52" s="135">
        <f t="shared" si="18"/>
        <v>220.52299999999997</v>
      </c>
      <c r="T52" s="139">
        <f t="shared" si="5"/>
        <v>0.0011413778986569714</v>
      </c>
      <c r="U52" s="138">
        <v>10.504000000000001</v>
      </c>
      <c r="V52" s="136">
        <v>41.958</v>
      </c>
      <c r="W52" s="137">
        <v>46.119</v>
      </c>
      <c r="X52" s="136">
        <v>51.19100000000001</v>
      </c>
      <c r="Y52" s="135">
        <f t="shared" si="19"/>
        <v>149.77200000000002</v>
      </c>
      <c r="Z52" s="134">
        <f t="shared" si="20"/>
        <v>0.47239136821301675</v>
      </c>
    </row>
    <row r="53" spans="1:26" ht="18.75" customHeight="1">
      <c r="A53" s="142" t="s">
        <v>438</v>
      </c>
      <c r="B53" s="356" t="s">
        <v>439</v>
      </c>
      <c r="C53" s="140">
        <v>9.032</v>
      </c>
      <c r="D53" s="136">
        <v>18.505</v>
      </c>
      <c r="E53" s="137">
        <v>1.2280000000000002</v>
      </c>
      <c r="F53" s="136">
        <v>1.369</v>
      </c>
      <c r="G53" s="135">
        <f t="shared" si="15"/>
        <v>30.134</v>
      </c>
      <c r="H53" s="139">
        <f t="shared" si="1"/>
        <v>0.0009674433823777752</v>
      </c>
      <c r="I53" s="138">
        <v>4.196</v>
      </c>
      <c r="J53" s="136">
        <v>21.445</v>
      </c>
      <c r="K53" s="137">
        <v>1.4600000000000002</v>
      </c>
      <c r="L53" s="136">
        <v>2.2199999999999998</v>
      </c>
      <c r="M53" s="135">
        <f t="shared" si="16"/>
        <v>29.320999999999998</v>
      </c>
      <c r="N53" s="141">
        <f t="shared" si="17"/>
        <v>0.027727567272603393</v>
      </c>
      <c r="O53" s="140">
        <v>44.595000000000006</v>
      </c>
      <c r="P53" s="136">
        <v>113.208</v>
      </c>
      <c r="Q53" s="137">
        <v>6.052</v>
      </c>
      <c r="R53" s="136">
        <v>9.74</v>
      </c>
      <c r="S53" s="135">
        <f t="shared" si="18"/>
        <v>173.595</v>
      </c>
      <c r="T53" s="139">
        <f t="shared" si="5"/>
        <v>0.0008984890297944294</v>
      </c>
      <c r="U53" s="138">
        <v>28.712999999999997</v>
      </c>
      <c r="V53" s="136">
        <v>132.751</v>
      </c>
      <c r="W53" s="137">
        <v>9.147999999999993</v>
      </c>
      <c r="X53" s="136">
        <v>13.142999999999997</v>
      </c>
      <c r="Y53" s="135">
        <f t="shared" si="19"/>
        <v>183.755</v>
      </c>
      <c r="Z53" s="134">
        <f t="shared" si="20"/>
        <v>-0.055291012489456004</v>
      </c>
    </row>
    <row r="54" spans="1:26" ht="18.75" customHeight="1">
      <c r="A54" s="142" t="s">
        <v>450</v>
      </c>
      <c r="B54" s="356" t="s">
        <v>451</v>
      </c>
      <c r="C54" s="140">
        <v>0</v>
      </c>
      <c r="D54" s="136">
        <v>0</v>
      </c>
      <c r="E54" s="137">
        <v>11.481000000000002</v>
      </c>
      <c r="F54" s="136">
        <v>16.387</v>
      </c>
      <c r="G54" s="135">
        <f t="shared" si="15"/>
        <v>27.868000000000002</v>
      </c>
      <c r="H54" s="139">
        <f t="shared" si="1"/>
        <v>0.0008946941056648251</v>
      </c>
      <c r="I54" s="138"/>
      <c r="J54" s="136"/>
      <c r="K54" s="137">
        <v>39.671</v>
      </c>
      <c r="L54" s="136">
        <v>45.96500000000001</v>
      </c>
      <c r="M54" s="135">
        <f t="shared" si="16"/>
        <v>85.63600000000001</v>
      </c>
      <c r="N54" s="141">
        <f t="shared" si="17"/>
        <v>-0.6745761128497361</v>
      </c>
      <c r="O54" s="140"/>
      <c r="P54" s="136"/>
      <c r="Q54" s="137">
        <v>129.983</v>
      </c>
      <c r="R54" s="136">
        <v>143.042</v>
      </c>
      <c r="S54" s="135">
        <f t="shared" si="18"/>
        <v>273.025</v>
      </c>
      <c r="T54" s="139">
        <f t="shared" si="5"/>
        <v>0.001413116549207201</v>
      </c>
      <c r="U54" s="138">
        <v>3.8</v>
      </c>
      <c r="V54" s="136">
        <v>3.9</v>
      </c>
      <c r="W54" s="137">
        <v>273.08600000000007</v>
      </c>
      <c r="X54" s="136">
        <v>295.79499999999996</v>
      </c>
      <c r="Y54" s="135">
        <f t="shared" si="19"/>
        <v>576.581</v>
      </c>
      <c r="Z54" s="134">
        <f t="shared" si="20"/>
        <v>-0.5264758984427167</v>
      </c>
    </row>
    <row r="55" spans="1:26" ht="18.75" customHeight="1">
      <c r="A55" s="142" t="s">
        <v>484</v>
      </c>
      <c r="B55" s="356" t="s">
        <v>484</v>
      </c>
      <c r="C55" s="140">
        <v>6.97</v>
      </c>
      <c r="D55" s="136">
        <v>15.221</v>
      </c>
      <c r="E55" s="137">
        <v>0.05</v>
      </c>
      <c r="F55" s="136">
        <v>0.20500000000000002</v>
      </c>
      <c r="G55" s="135">
        <f t="shared" si="15"/>
        <v>22.445999999999998</v>
      </c>
      <c r="H55" s="139">
        <f t="shared" si="1"/>
        <v>0.0007206223588256302</v>
      </c>
      <c r="I55" s="138">
        <v>6.968</v>
      </c>
      <c r="J55" s="136">
        <v>9.209</v>
      </c>
      <c r="K55" s="137">
        <v>5.449999999999999</v>
      </c>
      <c r="L55" s="136">
        <v>12.394</v>
      </c>
      <c r="M55" s="135">
        <f t="shared" si="16"/>
        <v>34.021</v>
      </c>
      <c r="N55" s="141" t="s">
        <v>50</v>
      </c>
      <c r="O55" s="140">
        <v>32.92</v>
      </c>
      <c r="P55" s="136">
        <v>86.93100000000003</v>
      </c>
      <c r="Q55" s="137">
        <v>16.784</v>
      </c>
      <c r="R55" s="136">
        <v>22.626</v>
      </c>
      <c r="S55" s="135">
        <f t="shared" si="18"/>
        <v>159.26100000000002</v>
      </c>
      <c r="T55" s="139">
        <f t="shared" si="5"/>
        <v>0.0008242994405028408</v>
      </c>
      <c r="U55" s="138">
        <v>101.12199999999997</v>
      </c>
      <c r="V55" s="136">
        <v>157.011</v>
      </c>
      <c r="W55" s="137">
        <v>13.086999999999998</v>
      </c>
      <c r="X55" s="136">
        <v>31.825000000000003</v>
      </c>
      <c r="Y55" s="135">
        <f t="shared" si="19"/>
        <v>303.04499999999996</v>
      </c>
      <c r="Z55" s="134">
        <f t="shared" si="20"/>
        <v>-0.47446418848685823</v>
      </c>
    </row>
    <row r="56" spans="1:26" ht="18.75" customHeight="1">
      <c r="A56" s="142" t="s">
        <v>501</v>
      </c>
      <c r="B56" s="356" t="s">
        <v>501</v>
      </c>
      <c r="C56" s="140">
        <v>2.5</v>
      </c>
      <c r="D56" s="136">
        <v>2.5</v>
      </c>
      <c r="E56" s="137">
        <v>6.233999999999999</v>
      </c>
      <c r="F56" s="136">
        <v>9.407</v>
      </c>
      <c r="G56" s="135">
        <f t="shared" si="15"/>
        <v>20.641</v>
      </c>
      <c r="H56" s="139">
        <f t="shared" si="1"/>
        <v>0.0006626733542065327</v>
      </c>
      <c r="I56" s="138"/>
      <c r="J56" s="136"/>
      <c r="K56" s="137">
        <v>3.2710000000000004</v>
      </c>
      <c r="L56" s="136">
        <v>6.521999999999999</v>
      </c>
      <c r="M56" s="135">
        <f t="shared" si="16"/>
        <v>9.793</v>
      </c>
      <c r="N56" s="141">
        <f t="shared" si="17"/>
        <v>1.1077300112325128</v>
      </c>
      <c r="O56" s="140">
        <v>2.68</v>
      </c>
      <c r="P56" s="136">
        <v>2.5</v>
      </c>
      <c r="Q56" s="137">
        <v>22.158</v>
      </c>
      <c r="R56" s="136">
        <v>30.557</v>
      </c>
      <c r="S56" s="135">
        <f t="shared" si="18"/>
        <v>57.894999999999996</v>
      </c>
      <c r="T56" s="139">
        <f t="shared" si="5"/>
        <v>0.00029965161657852175</v>
      </c>
      <c r="U56" s="138"/>
      <c r="V56" s="136"/>
      <c r="W56" s="137">
        <v>23.954</v>
      </c>
      <c r="X56" s="136">
        <v>42.230999999999995</v>
      </c>
      <c r="Y56" s="135">
        <f t="shared" si="19"/>
        <v>66.185</v>
      </c>
      <c r="Z56" s="134">
        <f t="shared" si="20"/>
        <v>-0.125254967137569</v>
      </c>
    </row>
    <row r="57" spans="1:26" ht="18.75" customHeight="1">
      <c r="A57" s="142" t="s">
        <v>470</v>
      </c>
      <c r="B57" s="356" t="s">
        <v>502</v>
      </c>
      <c r="C57" s="140">
        <v>10</v>
      </c>
      <c r="D57" s="136">
        <v>10.2</v>
      </c>
      <c r="E57" s="137">
        <v>0</v>
      </c>
      <c r="F57" s="136">
        <v>0</v>
      </c>
      <c r="G57" s="135">
        <f t="shared" si="15"/>
        <v>20.2</v>
      </c>
      <c r="H57" s="139">
        <f t="shared" si="1"/>
        <v>0.0006485151763466867</v>
      </c>
      <c r="I57" s="138">
        <v>4.7</v>
      </c>
      <c r="J57" s="136">
        <v>4.7</v>
      </c>
      <c r="K57" s="137"/>
      <c r="L57" s="136"/>
      <c r="M57" s="135">
        <f t="shared" si="16"/>
        <v>9.4</v>
      </c>
      <c r="N57" s="141">
        <f t="shared" si="17"/>
        <v>1.1489361702127656</v>
      </c>
      <c r="O57" s="140">
        <v>42.5</v>
      </c>
      <c r="P57" s="136">
        <v>50.7</v>
      </c>
      <c r="Q57" s="137">
        <v>0</v>
      </c>
      <c r="R57" s="136">
        <v>0.08</v>
      </c>
      <c r="S57" s="135">
        <f t="shared" si="18"/>
        <v>93.28</v>
      </c>
      <c r="T57" s="139">
        <f t="shared" si="5"/>
        <v>0.00048279649010181386</v>
      </c>
      <c r="U57" s="138">
        <v>26.7</v>
      </c>
      <c r="V57" s="136">
        <v>25.099999999999998</v>
      </c>
      <c r="W57" s="137">
        <v>0.255</v>
      </c>
      <c r="X57" s="136">
        <v>0.05</v>
      </c>
      <c r="Y57" s="135">
        <f t="shared" si="19"/>
        <v>52.105</v>
      </c>
      <c r="Z57" s="134">
        <f t="shared" si="20"/>
        <v>0.7902312637942617</v>
      </c>
    </row>
    <row r="58" spans="1:26" ht="18.75" customHeight="1">
      <c r="A58" s="142" t="s">
        <v>430</v>
      </c>
      <c r="B58" s="356" t="s">
        <v>431</v>
      </c>
      <c r="C58" s="140">
        <v>5.853</v>
      </c>
      <c r="D58" s="136">
        <v>14.311</v>
      </c>
      <c r="E58" s="137">
        <v>0.01</v>
      </c>
      <c r="F58" s="136">
        <v>0</v>
      </c>
      <c r="G58" s="135">
        <f t="shared" si="15"/>
        <v>20.174000000000003</v>
      </c>
      <c r="H58" s="139">
        <f t="shared" si="1"/>
        <v>0.0006476804538424782</v>
      </c>
      <c r="I58" s="138">
        <v>4.211</v>
      </c>
      <c r="J58" s="136">
        <v>10.975</v>
      </c>
      <c r="K58" s="137">
        <v>0.585</v>
      </c>
      <c r="L58" s="136">
        <v>0.275</v>
      </c>
      <c r="M58" s="135">
        <f t="shared" si="16"/>
        <v>16.046</v>
      </c>
      <c r="N58" s="141">
        <f t="shared" si="17"/>
        <v>0.257260376417799</v>
      </c>
      <c r="O58" s="140">
        <v>33.957</v>
      </c>
      <c r="P58" s="136">
        <v>80.27399999999999</v>
      </c>
      <c r="Q58" s="137">
        <v>0.255</v>
      </c>
      <c r="R58" s="136">
        <v>0</v>
      </c>
      <c r="S58" s="135">
        <f t="shared" si="18"/>
        <v>114.48599999999999</v>
      </c>
      <c r="T58" s="139">
        <f t="shared" si="5"/>
        <v>0.0005925540197876957</v>
      </c>
      <c r="U58" s="138">
        <v>24.961000000000002</v>
      </c>
      <c r="V58" s="136">
        <v>68.779</v>
      </c>
      <c r="W58" s="137">
        <v>1.215</v>
      </c>
      <c r="X58" s="136">
        <v>1.2229999999999999</v>
      </c>
      <c r="Y58" s="135">
        <f t="shared" si="19"/>
        <v>96.178</v>
      </c>
      <c r="Z58" s="134">
        <f t="shared" si="20"/>
        <v>0.1903553827278588</v>
      </c>
    </row>
    <row r="59" spans="1:26" ht="18.75" customHeight="1">
      <c r="A59" s="142" t="s">
        <v>56</v>
      </c>
      <c r="B59" s="356" t="s">
        <v>56</v>
      </c>
      <c r="C59" s="140">
        <v>19.081</v>
      </c>
      <c r="D59" s="136">
        <v>42.284</v>
      </c>
      <c r="E59" s="137">
        <v>69.93600000000004</v>
      </c>
      <c r="F59" s="136">
        <v>116.50799999999997</v>
      </c>
      <c r="G59" s="135">
        <f t="shared" si="15"/>
        <v>247.80900000000003</v>
      </c>
      <c r="H59" s="139">
        <f t="shared" si="1"/>
        <v>0.007955836501747332</v>
      </c>
      <c r="I59" s="138">
        <v>45.314</v>
      </c>
      <c r="J59" s="136">
        <v>89.67399999999999</v>
      </c>
      <c r="K59" s="137">
        <v>154.0240000000001</v>
      </c>
      <c r="L59" s="136">
        <v>296.1460000000001</v>
      </c>
      <c r="M59" s="135">
        <f t="shared" si="16"/>
        <v>585.1580000000001</v>
      </c>
      <c r="N59" s="141">
        <f t="shared" si="17"/>
        <v>-0.5765092504930293</v>
      </c>
      <c r="O59" s="140">
        <v>388.27</v>
      </c>
      <c r="P59" s="136">
        <v>434.4010000000001</v>
      </c>
      <c r="Q59" s="137">
        <v>644.1369999999997</v>
      </c>
      <c r="R59" s="136">
        <v>892.1929999999992</v>
      </c>
      <c r="S59" s="135">
        <f t="shared" si="18"/>
        <v>2359.000999999999</v>
      </c>
      <c r="T59" s="139">
        <f t="shared" si="5"/>
        <v>0.012209663410663254</v>
      </c>
      <c r="U59" s="138">
        <v>464.287</v>
      </c>
      <c r="V59" s="136">
        <v>680.7700000000002</v>
      </c>
      <c r="W59" s="137">
        <v>973.1800000000004</v>
      </c>
      <c r="X59" s="136">
        <v>1825.7389999999991</v>
      </c>
      <c r="Y59" s="135">
        <f t="shared" si="19"/>
        <v>3943.9759999999997</v>
      </c>
      <c r="Z59" s="134">
        <f t="shared" si="20"/>
        <v>-0.40187237447692403</v>
      </c>
    </row>
    <row r="60" spans="1:2" ht="15">
      <c r="A60" s="124" t="s">
        <v>43</v>
      </c>
      <c r="B60" s="124"/>
    </row>
    <row r="61" spans="1:2" ht="15">
      <c r="A61" s="124" t="s">
        <v>147</v>
      </c>
      <c r="B61" s="124"/>
    </row>
    <row r="62" spans="1:3" ht="14.25">
      <c r="A62" s="358" t="s">
        <v>125</v>
      </c>
      <c r="B62" s="359"/>
      <c r="C62" s="359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60:Z65536 N60:N65536 Z3 N3 N5:N8 Z5:Z8">
    <cfRule type="cellIs" priority="3" dxfId="107" operator="lessThan" stopIfTrue="1">
      <formula>0</formula>
    </cfRule>
  </conditionalFormatting>
  <conditionalFormatting sqref="Z9:Z59 N9:N59">
    <cfRule type="cellIs" priority="4" dxfId="107" operator="lessThan" stopIfTrue="1">
      <formula>0</formula>
    </cfRule>
    <cfRule type="cellIs" priority="5" dxfId="109" operator="greaterThanOrEqual" stopIfTrue="1">
      <formula>0</formula>
    </cfRule>
  </conditionalFormatting>
  <conditionalFormatting sqref="H6:H8">
    <cfRule type="cellIs" priority="2" dxfId="107" operator="lessThan" stopIfTrue="1">
      <formula>0</formula>
    </cfRule>
  </conditionalFormatting>
  <conditionalFormatting sqref="T6:T8">
    <cfRule type="cellIs" priority="1" dxfId="107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B15" sqref="B15"/>
    </sheetView>
  </sheetViews>
  <sheetFormatPr defaultColWidth="8.00390625" defaultRowHeight="15"/>
  <cols>
    <col min="1" max="1" width="25.421875" style="123" customWidth="1"/>
    <col min="2" max="2" width="38.140625" style="123" customWidth="1"/>
    <col min="3" max="3" width="11.00390625" style="123" customWidth="1"/>
    <col min="4" max="4" width="12.421875" style="123" bestFit="1" customWidth="1"/>
    <col min="5" max="5" width="8.57421875" style="123" bestFit="1" customWidth="1"/>
    <col min="6" max="6" width="10.57421875" style="123" bestFit="1" customWidth="1"/>
    <col min="7" max="7" width="12.00390625" style="123" bestFit="1" customWidth="1"/>
    <col min="8" max="8" width="10.7109375" style="123" customWidth="1"/>
    <col min="9" max="10" width="11.57421875" style="123" bestFit="1" customWidth="1"/>
    <col min="11" max="11" width="9.00390625" style="123" bestFit="1" customWidth="1"/>
    <col min="12" max="12" width="10.57421875" style="123" bestFit="1" customWidth="1"/>
    <col min="13" max="13" width="11.57421875" style="123" bestFit="1" customWidth="1"/>
    <col min="14" max="14" width="9.421875" style="123" customWidth="1"/>
    <col min="15" max="15" width="11.57421875" style="123" bestFit="1" customWidth="1"/>
    <col min="16" max="16" width="12.421875" style="123" bestFit="1" customWidth="1"/>
    <col min="17" max="17" width="9.421875" style="123" customWidth="1"/>
    <col min="18" max="18" width="10.57421875" style="123" bestFit="1" customWidth="1"/>
    <col min="19" max="19" width="11.8515625" style="123" customWidth="1"/>
    <col min="20" max="20" width="10.140625" style="123" customWidth="1"/>
    <col min="21" max="22" width="11.57421875" style="123" bestFit="1" customWidth="1"/>
    <col min="23" max="23" width="10.28125" style="123" customWidth="1"/>
    <col min="24" max="24" width="11.28125" style="123" customWidth="1"/>
    <col min="25" max="25" width="11.57421875" style="123" bestFit="1" customWidth="1"/>
    <col min="26" max="26" width="9.8515625" style="123" bestFit="1" customWidth="1"/>
    <col min="27" max="16384" width="8.00390625" style="123" customWidth="1"/>
  </cols>
  <sheetData>
    <row r="1" spans="1:2" ht="21" thickBot="1">
      <c r="A1" s="458" t="s">
        <v>28</v>
      </c>
      <c r="B1" s="454"/>
    </row>
    <row r="2" spans="24:27" ht="18">
      <c r="X2" s="470"/>
      <c r="Y2" s="471"/>
      <c r="Z2" s="471"/>
      <c r="AA2" s="470"/>
    </row>
    <row r="3" ht="5.25" customHeight="1" thickBot="1"/>
    <row r="4" spans="1:26" ht="24.75" customHeight="1" thickTop="1">
      <c r="A4" s="563" t="s">
        <v>126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5"/>
    </row>
    <row r="5" spans="1:26" ht="21" customHeight="1" thickBot="1">
      <c r="A5" s="577" t="s">
        <v>45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9"/>
    </row>
    <row r="6" spans="1:26" s="169" customFormat="1" ht="19.5" customHeight="1" thickBot="1" thickTop="1">
      <c r="A6" s="646" t="s">
        <v>121</v>
      </c>
      <c r="B6" s="646" t="s">
        <v>122</v>
      </c>
      <c r="C6" s="581" t="s">
        <v>36</v>
      </c>
      <c r="D6" s="582"/>
      <c r="E6" s="582"/>
      <c r="F6" s="582"/>
      <c r="G6" s="582"/>
      <c r="H6" s="582"/>
      <c r="I6" s="582"/>
      <c r="J6" s="582"/>
      <c r="K6" s="583"/>
      <c r="L6" s="583"/>
      <c r="M6" s="583"/>
      <c r="N6" s="584"/>
      <c r="O6" s="585" t="s">
        <v>35</v>
      </c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4"/>
    </row>
    <row r="7" spans="1:26" s="168" customFormat="1" ht="26.25" customHeight="1" thickBot="1">
      <c r="A7" s="647"/>
      <c r="B7" s="647"/>
      <c r="C7" s="654" t="s">
        <v>157</v>
      </c>
      <c r="D7" s="655"/>
      <c r="E7" s="655"/>
      <c r="F7" s="655"/>
      <c r="G7" s="656"/>
      <c r="H7" s="570" t="s">
        <v>34</v>
      </c>
      <c r="I7" s="654" t="s">
        <v>158</v>
      </c>
      <c r="J7" s="655"/>
      <c r="K7" s="655"/>
      <c r="L7" s="655"/>
      <c r="M7" s="656"/>
      <c r="N7" s="570" t="s">
        <v>33</v>
      </c>
      <c r="O7" s="657" t="s">
        <v>159</v>
      </c>
      <c r="P7" s="655"/>
      <c r="Q7" s="655"/>
      <c r="R7" s="655"/>
      <c r="S7" s="656"/>
      <c r="T7" s="570" t="s">
        <v>34</v>
      </c>
      <c r="U7" s="657" t="s">
        <v>160</v>
      </c>
      <c r="V7" s="655"/>
      <c r="W7" s="655"/>
      <c r="X7" s="655"/>
      <c r="Y7" s="656"/>
      <c r="Z7" s="570" t="s">
        <v>33</v>
      </c>
    </row>
    <row r="8" spans="1:26" s="163" customFormat="1" ht="26.25" customHeight="1">
      <c r="A8" s="648"/>
      <c r="B8" s="648"/>
      <c r="C8" s="553" t="s">
        <v>22</v>
      </c>
      <c r="D8" s="554"/>
      <c r="E8" s="555" t="s">
        <v>21</v>
      </c>
      <c r="F8" s="556"/>
      <c r="G8" s="557" t="s">
        <v>17</v>
      </c>
      <c r="H8" s="571"/>
      <c r="I8" s="553" t="s">
        <v>22</v>
      </c>
      <c r="J8" s="554"/>
      <c r="K8" s="555" t="s">
        <v>21</v>
      </c>
      <c r="L8" s="556"/>
      <c r="M8" s="557" t="s">
        <v>17</v>
      </c>
      <c r="N8" s="571"/>
      <c r="O8" s="554" t="s">
        <v>22</v>
      </c>
      <c r="P8" s="554"/>
      <c r="Q8" s="559" t="s">
        <v>21</v>
      </c>
      <c r="R8" s="554"/>
      <c r="S8" s="557" t="s">
        <v>17</v>
      </c>
      <c r="T8" s="571"/>
      <c r="U8" s="560" t="s">
        <v>22</v>
      </c>
      <c r="V8" s="556"/>
      <c r="W8" s="555" t="s">
        <v>21</v>
      </c>
      <c r="X8" s="576"/>
      <c r="Y8" s="557" t="s">
        <v>17</v>
      </c>
      <c r="Z8" s="571"/>
    </row>
    <row r="9" spans="1:26" s="163" customFormat="1" ht="31.5" thickBot="1">
      <c r="A9" s="649"/>
      <c r="B9" s="649"/>
      <c r="C9" s="166" t="s">
        <v>19</v>
      </c>
      <c r="D9" s="164" t="s">
        <v>18</v>
      </c>
      <c r="E9" s="165" t="s">
        <v>19</v>
      </c>
      <c r="F9" s="164" t="s">
        <v>18</v>
      </c>
      <c r="G9" s="558"/>
      <c r="H9" s="572"/>
      <c r="I9" s="166" t="s">
        <v>19</v>
      </c>
      <c r="J9" s="164" t="s">
        <v>18</v>
      </c>
      <c r="K9" s="165" t="s">
        <v>19</v>
      </c>
      <c r="L9" s="164" t="s">
        <v>18</v>
      </c>
      <c r="M9" s="558"/>
      <c r="N9" s="572"/>
      <c r="O9" s="167" t="s">
        <v>19</v>
      </c>
      <c r="P9" s="164" t="s">
        <v>18</v>
      </c>
      <c r="Q9" s="165" t="s">
        <v>19</v>
      </c>
      <c r="R9" s="164" t="s">
        <v>18</v>
      </c>
      <c r="S9" s="558"/>
      <c r="T9" s="572"/>
      <c r="U9" s="166" t="s">
        <v>19</v>
      </c>
      <c r="V9" s="164" t="s">
        <v>18</v>
      </c>
      <c r="W9" s="165" t="s">
        <v>19</v>
      </c>
      <c r="X9" s="164" t="s">
        <v>18</v>
      </c>
      <c r="Y9" s="558"/>
      <c r="Z9" s="572"/>
    </row>
    <row r="10" spans="1:26" s="152" customFormat="1" ht="18" customHeight="1" thickBot="1" thickTop="1">
      <c r="A10" s="162" t="s">
        <v>24</v>
      </c>
      <c r="B10" s="354"/>
      <c r="C10" s="161">
        <f>SUM(C11:C21)</f>
        <v>481754</v>
      </c>
      <c r="D10" s="155">
        <f>SUM(D11:D21)</f>
        <v>547672</v>
      </c>
      <c r="E10" s="156">
        <f>SUM(E11:E21)</f>
        <v>216</v>
      </c>
      <c r="F10" s="155">
        <f>SUM(F11:F21)</f>
        <v>512</v>
      </c>
      <c r="G10" s="154">
        <f aca="true" t="shared" si="0" ref="G10:G18">SUM(C10:F10)</f>
        <v>1030154</v>
      </c>
      <c r="H10" s="158">
        <f aca="true" t="shared" si="1" ref="H10:H21">G10/$G$10</f>
        <v>1</v>
      </c>
      <c r="I10" s="157">
        <f>SUM(I11:I21)</f>
        <v>426675</v>
      </c>
      <c r="J10" s="155">
        <f>SUM(J11:J21)</f>
        <v>488006</v>
      </c>
      <c r="K10" s="156">
        <f>SUM(K11:K21)</f>
        <v>2473</v>
      </c>
      <c r="L10" s="155">
        <f>SUM(L11:L21)</f>
        <v>3583</v>
      </c>
      <c r="M10" s="154">
        <f aca="true" t="shared" si="2" ref="M10:M21">SUM(I10:L10)</f>
        <v>920737</v>
      </c>
      <c r="N10" s="160">
        <f aca="true" t="shared" si="3" ref="N10:N18">IF(ISERROR(G10/M10-1),"         /0",(G10/M10-1))</f>
        <v>0.1188363235104053</v>
      </c>
      <c r="O10" s="159">
        <f>SUM(O11:O21)</f>
        <v>3104843</v>
      </c>
      <c r="P10" s="155">
        <f>SUM(P11:P21)</f>
        <v>3046628</v>
      </c>
      <c r="Q10" s="156">
        <f>SUM(Q11:Q21)</f>
        <v>20939</v>
      </c>
      <c r="R10" s="155">
        <f>SUM(R11:R21)</f>
        <v>21549</v>
      </c>
      <c r="S10" s="154">
        <f aca="true" t="shared" si="4" ref="S10:S18">SUM(O10:R10)</f>
        <v>6193959</v>
      </c>
      <c r="T10" s="158">
        <f aca="true" t="shared" si="5" ref="T10:T21">S10/$S$10</f>
        <v>1</v>
      </c>
      <c r="U10" s="157">
        <f>SUM(U11:U21)</f>
        <v>2747243</v>
      </c>
      <c r="V10" s="155">
        <f>SUM(V11:V21)</f>
        <v>2690685</v>
      </c>
      <c r="W10" s="156">
        <f>SUM(W11:W21)</f>
        <v>27321</v>
      </c>
      <c r="X10" s="155">
        <f>SUM(X11:X21)</f>
        <v>25204</v>
      </c>
      <c r="Y10" s="154">
        <f aca="true" t="shared" si="6" ref="Y10:Y18">SUM(U10:X10)</f>
        <v>5490453</v>
      </c>
      <c r="Z10" s="153">
        <f>IF(ISERROR(S10/Y10-1),"         /0",(S10/Y10-1))</f>
        <v>0.12813259670923327</v>
      </c>
    </row>
    <row r="11" spans="1:26" ht="21" customHeight="1" thickTop="1">
      <c r="A11" s="151" t="s">
        <v>393</v>
      </c>
      <c r="B11" s="355" t="s">
        <v>394</v>
      </c>
      <c r="C11" s="149">
        <v>323709</v>
      </c>
      <c r="D11" s="145">
        <v>367303</v>
      </c>
      <c r="E11" s="146">
        <v>176</v>
      </c>
      <c r="F11" s="145">
        <v>452</v>
      </c>
      <c r="G11" s="144">
        <f t="shared" si="0"/>
        <v>691640</v>
      </c>
      <c r="H11" s="148">
        <f t="shared" si="1"/>
        <v>0.6713947623365051</v>
      </c>
      <c r="I11" s="147">
        <v>284321</v>
      </c>
      <c r="J11" s="145">
        <v>328559</v>
      </c>
      <c r="K11" s="146">
        <v>971</v>
      </c>
      <c r="L11" s="145">
        <v>1751</v>
      </c>
      <c r="M11" s="144">
        <f t="shared" si="2"/>
        <v>615602</v>
      </c>
      <c r="N11" s="150">
        <f t="shared" si="3"/>
        <v>0.12351811722509032</v>
      </c>
      <c r="O11" s="149">
        <v>2103392</v>
      </c>
      <c r="P11" s="145">
        <v>2089227</v>
      </c>
      <c r="Q11" s="146">
        <v>12850</v>
      </c>
      <c r="R11" s="145">
        <v>13407</v>
      </c>
      <c r="S11" s="144">
        <f t="shared" si="4"/>
        <v>4218876</v>
      </c>
      <c r="T11" s="148">
        <f t="shared" si="5"/>
        <v>0.6811275308732266</v>
      </c>
      <c r="U11" s="147">
        <v>1820128</v>
      </c>
      <c r="V11" s="145">
        <v>1810698</v>
      </c>
      <c r="W11" s="146">
        <v>15046</v>
      </c>
      <c r="X11" s="145">
        <v>12788</v>
      </c>
      <c r="Y11" s="144">
        <f t="shared" si="6"/>
        <v>3658660</v>
      </c>
      <c r="Z11" s="143">
        <f aca="true" t="shared" si="7" ref="Z11:Z18">IF(ISERROR(S11/Y11-1),"         /0",IF(S11/Y11&gt;5,"  *  ",(S11/Y11-1)))</f>
        <v>0.15312054140040332</v>
      </c>
    </row>
    <row r="12" spans="1:26" ht="21" customHeight="1">
      <c r="A12" s="142" t="s">
        <v>395</v>
      </c>
      <c r="B12" s="356" t="s">
        <v>396</v>
      </c>
      <c r="C12" s="140">
        <v>53497</v>
      </c>
      <c r="D12" s="136">
        <v>68017</v>
      </c>
      <c r="E12" s="137">
        <v>8</v>
      </c>
      <c r="F12" s="136">
        <v>23</v>
      </c>
      <c r="G12" s="135">
        <f t="shared" si="0"/>
        <v>121545</v>
      </c>
      <c r="H12" s="139">
        <f t="shared" si="1"/>
        <v>0.11798721356224409</v>
      </c>
      <c r="I12" s="138">
        <v>45278</v>
      </c>
      <c r="J12" s="136">
        <v>58062</v>
      </c>
      <c r="K12" s="137">
        <v>421</v>
      </c>
      <c r="L12" s="136">
        <v>674</v>
      </c>
      <c r="M12" s="144">
        <f t="shared" si="2"/>
        <v>104435</v>
      </c>
      <c r="N12" s="141">
        <f t="shared" si="3"/>
        <v>0.16383396370948433</v>
      </c>
      <c r="O12" s="140">
        <v>358396</v>
      </c>
      <c r="P12" s="136">
        <v>357980</v>
      </c>
      <c r="Q12" s="137">
        <v>3607</v>
      </c>
      <c r="R12" s="136">
        <v>3684</v>
      </c>
      <c r="S12" s="135">
        <f t="shared" si="4"/>
        <v>723667</v>
      </c>
      <c r="T12" s="139">
        <f t="shared" si="5"/>
        <v>0.11683432195789478</v>
      </c>
      <c r="U12" s="138">
        <v>325240</v>
      </c>
      <c r="V12" s="136">
        <v>321399</v>
      </c>
      <c r="W12" s="137">
        <v>4351</v>
      </c>
      <c r="X12" s="136">
        <v>4845</v>
      </c>
      <c r="Y12" s="135">
        <f t="shared" si="6"/>
        <v>655835</v>
      </c>
      <c r="Z12" s="134">
        <f t="shared" si="7"/>
        <v>0.1034284538031669</v>
      </c>
    </row>
    <row r="13" spans="1:26" ht="21" customHeight="1">
      <c r="A13" s="142" t="s">
        <v>397</v>
      </c>
      <c r="B13" s="356" t="s">
        <v>398</v>
      </c>
      <c r="C13" s="140">
        <v>45585</v>
      </c>
      <c r="D13" s="136">
        <v>46344</v>
      </c>
      <c r="E13" s="137">
        <v>1</v>
      </c>
      <c r="F13" s="136">
        <v>4</v>
      </c>
      <c r="G13" s="135">
        <f t="shared" si="0"/>
        <v>91934</v>
      </c>
      <c r="H13" s="139">
        <f t="shared" si="1"/>
        <v>0.08924296755630712</v>
      </c>
      <c r="I13" s="138">
        <v>42467</v>
      </c>
      <c r="J13" s="136">
        <v>43098</v>
      </c>
      <c r="K13" s="137">
        <v>868</v>
      </c>
      <c r="L13" s="136">
        <v>887</v>
      </c>
      <c r="M13" s="144">
        <f t="shared" si="2"/>
        <v>87320</v>
      </c>
      <c r="N13" s="141">
        <f t="shared" si="3"/>
        <v>0.05284012826385709</v>
      </c>
      <c r="O13" s="140">
        <v>250953</v>
      </c>
      <c r="P13" s="136">
        <v>229908</v>
      </c>
      <c r="Q13" s="137">
        <v>3289</v>
      </c>
      <c r="R13" s="136">
        <v>3371</v>
      </c>
      <c r="S13" s="135">
        <f t="shared" si="4"/>
        <v>487521</v>
      </c>
      <c r="T13" s="139">
        <f t="shared" si="5"/>
        <v>0.07870910995697582</v>
      </c>
      <c r="U13" s="138">
        <v>243526</v>
      </c>
      <c r="V13" s="136">
        <v>220663</v>
      </c>
      <c r="W13" s="137">
        <v>4647</v>
      </c>
      <c r="X13" s="136">
        <v>4615</v>
      </c>
      <c r="Y13" s="135">
        <f t="shared" si="6"/>
        <v>473451</v>
      </c>
      <c r="Z13" s="134">
        <f t="shared" si="7"/>
        <v>0.029717964477844694</v>
      </c>
    </row>
    <row r="14" spans="1:26" ht="21" customHeight="1">
      <c r="A14" s="142" t="s">
        <v>399</v>
      </c>
      <c r="B14" s="356" t="s">
        <v>503</v>
      </c>
      <c r="C14" s="140">
        <v>22675</v>
      </c>
      <c r="D14" s="136">
        <v>24861</v>
      </c>
      <c r="E14" s="137">
        <v>3</v>
      </c>
      <c r="F14" s="136">
        <v>2</v>
      </c>
      <c r="G14" s="135">
        <f>SUM(C14:F14)</f>
        <v>47541</v>
      </c>
      <c r="H14" s="139">
        <f t="shared" si="1"/>
        <v>0.046149410670637596</v>
      </c>
      <c r="I14" s="138">
        <v>18467</v>
      </c>
      <c r="J14" s="136">
        <v>21058</v>
      </c>
      <c r="K14" s="137">
        <v>9</v>
      </c>
      <c r="L14" s="136">
        <v>14</v>
      </c>
      <c r="M14" s="144">
        <f>SUM(I14:L14)</f>
        <v>39548</v>
      </c>
      <c r="N14" s="141">
        <f>IF(ISERROR(G14/M14-1),"         /0",(G14/M14-1))</f>
        <v>0.20210882977647415</v>
      </c>
      <c r="O14" s="140">
        <v>151102</v>
      </c>
      <c r="P14" s="136">
        <v>146895</v>
      </c>
      <c r="Q14" s="137">
        <v>126</v>
      </c>
      <c r="R14" s="136">
        <v>230</v>
      </c>
      <c r="S14" s="135">
        <f>SUM(O14:R14)</f>
        <v>298353</v>
      </c>
      <c r="T14" s="139">
        <f t="shared" si="5"/>
        <v>0.04816838471161982</v>
      </c>
      <c r="U14" s="138">
        <v>124888</v>
      </c>
      <c r="V14" s="136">
        <v>126843</v>
      </c>
      <c r="W14" s="137">
        <v>148</v>
      </c>
      <c r="X14" s="136">
        <v>97</v>
      </c>
      <c r="Y14" s="135">
        <f>SUM(U14:X14)</f>
        <v>251976</v>
      </c>
      <c r="Z14" s="134">
        <f>IF(ISERROR(S14/Y14-1),"         /0",IF(S14/Y14&gt;5,"  *  ",(S14/Y14-1)))</f>
        <v>0.1840532431660158</v>
      </c>
    </row>
    <row r="15" spans="1:26" ht="21" customHeight="1">
      <c r="A15" s="142" t="s">
        <v>401</v>
      </c>
      <c r="B15" s="356" t="s">
        <v>402</v>
      </c>
      <c r="C15" s="140">
        <v>13402</v>
      </c>
      <c r="D15" s="136">
        <v>15284</v>
      </c>
      <c r="E15" s="137">
        <v>14</v>
      </c>
      <c r="F15" s="136">
        <v>17</v>
      </c>
      <c r="G15" s="135">
        <f t="shared" si="0"/>
        <v>28717</v>
      </c>
      <c r="H15" s="139">
        <f t="shared" si="1"/>
        <v>0.02787641459432279</v>
      </c>
      <c r="I15" s="138">
        <v>12035</v>
      </c>
      <c r="J15" s="136">
        <v>13441</v>
      </c>
      <c r="K15" s="137">
        <v>56</v>
      </c>
      <c r="L15" s="136">
        <v>9</v>
      </c>
      <c r="M15" s="144">
        <f t="shared" si="2"/>
        <v>25541</v>
      </c>
      <c r="N15" s="141">
        <f t="shared" si="3"/>
        <v>0.12434908578364201</v>
      </c>
      <c r="O15" s="140">
        <v>72807</v>
      </c>
      <c r="P15" s="136">
        <v>72601</v>
      </c>
      <c r="Q15" s="137">
        <v>73</v>
      </c>
      <c r="R15" s="136">
        <v>46</v>
      </c>
      <c r="S15" s="135">
        <f t="shared" si="4"/>
        <v>145527</v>
      </c>
      <c r="T15" s="139">
        <f t="shared" si="5"/>
        <v>0.02349498923063585</v>
      </c>
      <c r="U15" s="138">
        <v>74146</v>
      </c>
      <c r="V15" s="136">
        <v>71848</v>
      </c>
      <c r="W15" s="137">
        <v>108</v>
      </c>
      <c r="X15" s="136">
        <v>54</v>
      </c>
      <c r="Y15" s="135">
        <f t="shared" si="6"/>
        <v>146156</v>
      </c>
      <c r="Z15" s="134">
        <f t="shared" si="7"/>
        <v>-0.004303620788746243</v>
      </c>
    </row>
    <row r="16" spans="1:26" ht="21" customHeight="1">
      <c r="A16" s="142" t="s">
        <v>409</v>
      </c>
      <c r="B16" s="356" t="s">
        <v>410</v>
      </c>
      <c r="C16" s="140">
        <v>7830</v>
      </c>
      <c r="D16" s="136">
        <v>9059</v>
      </c>
      <c r="E16" s="137">
        <v>0</v>
      </c>
      <c r="F16" s="136">
        <v>0</v>
      </c>
      <c r="G16" s="135">
        <f>SUM(C16:F16)</f>
        <v>16889</v>
      </c>
      <c r="H16" s="139">
        <f t="shared" si="1"/>
        <v>0.016394636141780744</v>
      </c>
      <c r="I16" s="138">
        <v>8090</v>
      </c>
      <c r="J16" s="136">
        <v>8901</v>
      </c>
      <c r="K16" s="137">
        <v>91</v>
      </c>
      <c r="L16" s="136">
        <v>199</v>
      </c>
      <c r="M16" s="135">
        <f t="shared" si="2"/>
        <v>17281</v>
      </c>
      <c r="N16" s="141">
        <f>IF(ISERROR(G16/M16-1),"         /0",(G16/M16-1))</f>
        <v>-0.022683872461084387</v>
      </c>
      <c r="O16" s="140">
        <v>55484</v>
      </c>
      <c r="P16" s="136">
        <v>48797</v>
      </c>
      <c r="Q16" s="137">
        <v>880</v>
      </c>
      <c r="R16" s="136">
        <v>703</v>
      </c>
      <c r="S16" s="135">
        <f>SUM(O16:R16)</f>
        <v>105864</v>
      </c>
      <c r="T16" s="139">
        <f t="shared" si="5"/>
        <v>0.017091491887498773</v>
      </c>
      <c r="U16" s="138">
        <v>52823</v>
      </c>
      <c r="V16" s="136">
        <v>46501</v>
      </c>
      <c r="W16" s="137">
        <v>769</v>
      </c>
      <c r="X16" s="136">
        <v>661</v>
      </c>
      <c r="Y16" s="135">
        <f>SUM(U16:X16)</f>
        <v>100754</v>
      </c>
      <c r="Z16" s="134">
        <f>IF(ISERROR(S16/Y16-1),"         /0",IF(S16/Y16&gt;5,"  *  ",(S16/Y16-1)))</f>
        <v>0.050717589376104266</v>
      </c>
    </row>
    <row r="17" spans="1:26" ht="21" customHeight="1">
      <c r="A17" s="142" t="s">
        <v>403</v>
      </c>
      <c r="B17" s="356" t="s">
        <v>404</v>
      </c>
      <c r="C17" s="140">
        <v>3474</v>
      </c>
      <c r="D17" s="136">
        <v>4521</v>
      </c>
      <c r="E17" s="137">
        <v>0</v>
      </c>
      <c r="F17" s="136">
        <v>0</v>
      </c>
      <c r="G17" s="135">
        <f t="shared" si="0"/>
        <v>7995</v>
      </c>
      <c r="H17" s="139">
        <f t="shared" si="1"/>
        <v>0.007760975543462434</v>
      </c>
      <c r="I17" s="138">
        <v>3841</v>
      </c>
      <c r="J17" s="136">
        <v>4079</v>
      </c>
      <c r="K17" s="137"/>
      <c r="L17" s="136">
        <v>2</v>
      </c>
      <c r="M17" s="135">
        <f t="shared" si="2"/>
        <v>7922</v>
      </c>
      <c r="N17" s="141">
        <f t="shared" si="3"/>
        <v>0.00921484473617773</v>
      </c>
      <c r="O17" s="140">
        <v>25201</v>
      </c>
      <c r="P17" s="136">
        <v>24389</v>
      </c>
      <c r="Q17" s="137">
        <v>23</v>
      </c>
      <c r="R17" s="136">
        <v>24</v>
      </c>
      <c r="S17" s="135">
        <f t="shared" si="4"/>
        <v>49637</v>
      </c>
      <c r="T17" s="139">
        <f t="shared" si="5"/>
        <v>0.008013776003360694</v>
      </c>
      <c r="U17" s="138">
        <v>25515</v>
      </c>
      <c r="V17" s="136">
        <v>23245</v>
      </c>
      <c r="W17" s="137">
        <v>1</v>
      </c>
      <c r="X17" s="136">
        <v>7</v>
      </c>
      <c r="Y17" s="135">
        <f t="shared" si="6"/>
        <v>48768</v>
      </c>
      <c r="Z17" s="134">
        <f t="shared" si="7"/>
        <v>0.01781906167978997</v>
      </c>
    </row>
    <row r="18" spans="1:26" ht="21" customHeight="1">
      <c r="A18" s="142" t="s">
        <v>405</v>
      </c>
      <c r="B18" s="356" t="s">
        <v>406</v>
      </c>
      <c r="C18" s="140">
        <v>3989</v>
      </c>
      <c r="D18" s="136">
        <v>3657</v>
      </c>
      <c r="E18" s="137">
        <v>0</v>
      </c>
      <c r="F18" s="136">
        <v>0</v>
      </c>
      <c r="G18" s="135">
        <f t="shared" si="0"/>
        <v>7646</v>
      </c>
      <c r="H18" s="139">
        <f t="shared" si="1"/>
        <v>0.007422191245192466</v>
      </c>
      <c r="I18" s="138">
        <v>5004</v>
      </c>
      <c r="J18" s="136">
        <v>3881</v>
      </c>
      <c r="K18" s="137"/>
      <c r="L18" s="136"/>
      <c r="M18" s="135">
        <f t="shared" si="2"/>
        <v>8885</v>
      </c>
      <c r="N18" s="141">
        <f t="shared" si="3"/>
        <v>-0.1394485087225661</v>
      </c>
      <c r="O18" s="140">
        <v>32974</v>
      </c>
      <c r="P18" s="136">
        <v>28953</v>
      </c>
      <c r="Q18" s="137">
        <v>6</v>
      </c>
      <c r="R18" s="136">
        <v>13</v>
      </c>
      <c r="S18" s="135">
        <f t="shared" si="4"/>
        <v>61946</v>
      </c>
      <c r="T18" s="139">
        <f t="shared" si="5"/>
        <v>0.010001034879307402</v>
      </c>
      <c r="U18" s="138">
        <v>33120</v>
      </c>
      <c r="V18" s="136">
        <v>27945</v>
      </c>
      <c r="W18" s="137">
        <v>2052</v>
      </c>
      <c r="X18" s="136">
        <v>1954</v>
      </c>
      <c r="Y18" s="135">
        <f t="shared" si="6"/>
        <v>65071</v>
      </c>
      <c r="Z18" s="134">
        <f t="shared" si="7"/>
        <v>-0.048024465583746956</v>
      </c>
    </row>
    <row r="19" spans="1:26" ht="21" customHeight="1">
      <c r="A19" s="142" t="s">
        <v>418</v>
      </c>
      <c r="B19" s="356" t="s">
        <v>419</v>
      </c>
      <c r="C19" s="140">
        <v>2667</v>
      </c>
      <c r="D19" s="136">
        <v>3102</v>
      </c>
      <c r="E19" s="137">
        <v>5</v>
      </c>
      <c r="F19" s="136">
        <v>1</v>
      </c>
      <c r="G19" s="135">
        <f>SUM(C19:F19)</f>
        <v>5775</v>
      </c>
      <c r="H19" s="139">
        <f t="shared" si="1"/>
        <v>0.0056059579441520395</v>
      </c>
      <c r="I19" s="138">
        <v>2040</v>
      </c>
      <c r="J19" s="136">
        <v>2296</v>
      </c>
      <c r="K19" s="137"/>
      <c r="L19" s="136">
        <v>1</v>
      </c>
      <c r="M19" s="144">
        <f t="shared" si="2"/>
        <v>4337</v>
      </c>
      <c r="N19" s="141">
        <f>IF(ISERROR(G19/M19-1),"         /0",(G19/M19-1))</f>
        <v>0.3315655983398662</v>
      </c>
      <c r="O19" s="140">
        <v>19049</v>
      </c>
      <c r="P19" s="136">
        <v>16652</v>
      </c>
      <c r="Q19" s="137">
        <v>13</v>
      </c>
      <c r="R19" s="136">
        <v>1</v>
      </c>
      <c r="S19" s="135">
        <f>SUM(O19:R19)</f>
        <v>35715</v>
      </c>
      <c r="T19" s="139">
        <f t="shared" si="5"/>
        <v>0.0057661021004498094</v>
      </c>
      <c r="U19" s="138">
        <v>15332</v>
      </c>
      <c r="V19" s="136">
        <v>14070</v>
      </c>
      <c r="W19" s="137">
        <v>2</v>
      </c>
      <c r="X19" s="136">
        <v>13</v>
      </c>
      <c r="Y19" s="135">
        <f>SUM(U19:X19)</f>
        <v>29417</v>
      </c>
      <c r="Z19" s="134">
        <f>IF(ISERROR(S19/Y19-1),"         /0",IF(S19/Y19&gt;5,"  *  ",(S19/Y19-1)))</f>
        <v>0.2140938912873509</v>
      </c>
    </row>
    <row r="20" spans="1:26" ht="21" customHeight="1">
      <c r="A20" s="142" t="s">
        <v>411</v>
      </c>
      <c r="B20" s="356" t="s">
        <v>412</v>
      </c>
      <c r="C20" s="140">
        <v>2185</v>
      </c>
      <c r="D20" s="136">
        <v>2506</v>
      </c>
      <c r="E20" s="137">
        <v>0</v>
      </c>
      <c r="F20" s="136">
        <v>0</v>
      </c>
      <c r="G20" s="135">
        <f>SUM(C20:F20)</f>
        <v>4691</v>
      </c>
      <c r="H20" s="139">
        <f t="shared" si="1"/>
        <v>0.004553688089353631</v>
      </c>
      <c r="I20" s="138">
        <v>2355</v>
      </c>
      <c r="J20" s="136">
        <v>2152</v>
      </c>
      <c r="K20" s="137"/>
      <c r="L20" s="136">
        <v>2</v>
      </c>
      <c r="M20" s="144">
        <f t="shared" si="2"/>
        <v>4509</v>
      </c>
      <c r="N20" s="141">
        <f>IF(ISERROR(G20/M20-1),"         /0",(G20/M20-1))</f>
        <v>0.04036371701042363</v>
      </c>
      <c r="O20" s="140">
        <v>16412</v>
      </c>
      <c r="P20" s="136">
        <v>15287</v>
      </c>
      <c r="Q20" s="137">
        <v>0</v>
      </c>
      <c r="R20" s="136"/>
      <c r="S20" s="135">
        <f>SUM(O20:R20)</f>
        <v>31699</v>
      </c>
      <c r="T20" s="139">
        <f t="shared" si="5"/>
        <v>0.005117728418932059</v>
      </c>
      <c r="U20" s="138">
        <v>13340</v>
      </c>
      <c r="V20" s="136">
        <v>11830</v>
      </c>
      <c r="W20" s="137">
        <v>0</v>
      </c>
      <c r="X20" s="136">
        <v>7</v>
      </c>
      <c r="Y20" s="135">
        <f>SUM(U20:X20)</f>
        <v>25177</v>
      </c>
      <c r="Z20" s="134">
        <f>IF(ISERROR(S20/Y20-1),"         /0",IF(S20/Y20&gt;5,"  *  ",(S20/Y20-1)))</f>
        <v>0.2590459546411408</v>
      </c>
    </row>
    <row r="21" spans="1:26" ht="21" customHeight="1" thickBot="1">
      <c r="A21" s="133" t="s">
        <v>56</v>
      </c>
      <c r="B21" s="357"/>
      <c r="C21" s="131">
        <v>2741</v>
      </c>
      <c r="D21" s="127">
        <v>3018</v>
      </c>
      <c r="E21" s="128">
        <v>9</v>
      </c>
      <c r="F21" s="127">
        <v>13</v>
      </c>
      <c r="G21" s="126">
        <f>SUM(C21:F21)</f>
        <v>5781</v>
      </c>
      <c r="H21" s="130">
        <f t="shared" si="1"/>
        <v>0.005611782316042068</v>
      </c>
      <c r="I21" s="129">
        <v>2777</v>
      </c>
      <c r="J21" s="127">
        <v>2479</v>
      </c>
      <c r="K21" s="128">
        <v>57</v>
      </c>
      <c r="L21" s="127">
        <v>44</v>
      </c>
      <c r="M21" s="424">
        <f t="shared" si="2"/>
        <v>5357</v>
      </c>
      <c r="N21" s="132">
        <f>IF(ISERROR(G21/M21-1),"         /0",(G21/M21-1))</f>
        <v>0.079148777300728</v>
      </c>
      <c r="O21" s="131">
        <v>19073</v>
      </c>
      <c r="P21" s="127">
        <v>15939</v>
      </c>
      <c r="Q21" s="128">
        <v>72</v>
      </c>
      <c r="R21" s="127">
        <v>70</v>
      </c>
      <c r="S21" s="126">
        <f>SUM(O21:R21)</f>
        <v>35154</v>
      </c>
      <c r="T21" s="130">
        <f t="shared" si="5"/>
        <v>0.005675529980098351</v>
      </c>
      <c r="U21" s="129">
        <v>19185</v>
      </c>
      <c r="V21" s="127">
        <v>15643</v>
      </c>
      <c r="W21" s="128">
        <v>197</v>
      </c>
      <c r="X21" s="127">
        <v>163</v>
      </c>
      <c r="Y21" s="126">
        <f>SUM(U21:X21)</f>
        <v>35188</v>
      </c>
      <c r="Z21" s="125">
        <f>IF(ISERROR(S21/Y21-1),"         /0",IF(S21/Y21&gt;5,"  *  ",(S21/Y21-1)))</f>
        <v>-0.0009662384903944554</v>
      </c>
    </row>
    <row r="22" spans="1:2" ht="15.75" thickTop="1">
      <c r="A22" s="124" t="s">
        <v>43</v>
      </c>
      <c r="B22" s="124"/>
    </row>
    <row r="23" spans="1:2" ht="15">
      <c r="A23" s="124" t="s">
        <v>147</v>
      </c>
      <c r="B23" s="124"/>
    </row>
    <row r="24" spans="1:3" ht="14.25">
      <c r="A24" s="358" t="s">
        <v>123</v>
      </c>
      <c r="B24" s="359"/>
      <c r="C24" s="359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2:Z65536 N22:N65536 Z4 N4 N6 Z6">
    <cfRule type="cellIs" priority="9" dxfId="107" operator="lessThan" stopIfTrue="1">
      <formula>0</formula>
    </cfRule>
  </conditionalFormatting>
  <conditionalFormatting sqref="N10:N21 Z10:Z21">
    <cfRule type="cellIs" priority="10" dxfId="107" operator="lessThan" stopIfTrue="1">
      <formula>0</formula>
    </cfRule>
    <cfRule type="cellIs" priority="11" dxfId="109" operator="greaterThanOrEqual" stopIfTrue="1">
      <formula>0</formula>
    </cfRule>
  </conditionalFormatting>
  <conditionalFormatting sqref="N8:N9 Z8:Z9">
    <cfRule type="cellIs" priority="6" dxfId="107" operator="lessThan" stopIfTrue="1">
      <formula>0</formula>
    </cfRule>
  </conditionalFormatting>
  <conditionalFormatting sqref="H8:H9">
    <cfRule type="cellIs" priority="5" dxfId="107" operator="lessThan" stopIfTrue="1">
      <formula>0</formula>
    </cfRule>
  </conditionalFormatting>
  <conditionalFormatting sqref="T8:T9">
    <cfRule type="cellIs" priority="4" dxfId="107" operator="lessThan" stopIfTrue="1">
      <formula>0</formula>
    </cfRule>
  </conditionalFormatting>
  <conditionalFormatting sqref="N7 Z7">
    <cfRule type="cellIs" priority="3" dxfId="107" operator="lessThan" stopIfTrue="1">
      <formula>0</formula>
    </cfRule>
  </conditionalFormatting>
  <conditionalFormatting sqref="H7">
    <cfRule type="cellIs" priority="2" dxfId="107" operator="lessThan" stopIfTrue="1">
      <formula>0</formula>
    </cfRule>
  </conditionalFormatting>
  <conditionalFormatting sqref="T7">
    <cfRule type="cellIs" priority="1" dxfId="107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S28"/>
  <sheetViews>
    <sheetView zoomScalePageLayoutView="0" workbookViewId="0" topLeftCell="A1">
      <selection activeCell="A12" sqref="A12"/>
    </sheetView>
  </sheetViews>
  <sheetFormatPr defaultColWidth="11.421875" defaultRowHeight="15"/>
  <cols>
    <col min="1" max="16384" width="11.421875" style="342" customWidth="1"/>
  </cols>
  <sheetData>
    <row r="1" spans="1:8" ht="13.5" thickBot="1">
      <c r="A1" s="341"/>
      <c r="B1" s="341"/>
      <c r="C1" s="341"/>
      <c r="D1" s="341"/>
      <c r="E1" s="341"/>
      <c r="F1" s="341"/>
      <c r="G1" s="341"/>
      <c r="H1" s="341"/>
    </row>
    <row r="2" spans="1:14" ht="32.25" thickBot="1" thickTop="1">
      <c r="A2" s="343" t="s">
        <v>152</v>
      </c>
      <c r="B2" s="344"/>
      <c r="M2" s="488" t="s">
        <v>28</v>
      </c>
      <c r="N2" s="489"/>
    </row>
    <row r="3" spans="1:2" ht="26.25" thickTop="1">
      <c r="A3" s="345" t="s">
        <v>38</v>
      </c>
      <c r="B3" s="346"/>
    </row>
    <row r="9" spans="1:14" ht="27">
      <c r="A9" s="362" t="s">
        <v>110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</row>
    <row r="10" spans="1:14" ht="15.75">
      <c r="A10" s="348"/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</row>
    <row r="11" spans="1:14" ht="15.75">
      <c r="A11" s="361" t="s">
        <v>504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</row>
    <row r="12" spans="1:14" ht="15.75">
      <c r="A12" s="348"/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</row>
    <row r="13" ht="15">
      <c r="A13" s="361" t="s">
        <v>133</v>
      </c>
    </row>
    <row r="14" ht="15">
      <c r="A14" s="361" t="s">
        <v>134</v>
      </c>
    </row>
    <row r="15" ht="15">
      <c r="A15" s="361" t="s">
        <v>135</v>
      </c>
    </row>
    <row r="17" ht="27">
      <c r="A17" s="362" t="s">
        <v>132</v>
      </c>
    </row>
    <row r="19" ht="22.5">
      <c r="A19" s="350" t="s">
        <v>149</v>
      </c>
    </row>
    <row r="20" spans="1:19" ht="70.5" customHeight="1">
      <c r="A20" s="490" t="s">
        <v>150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</row>
    <row r="22" ht="22.5">
      <c r="A22" s="350" t="s">
        <v>111</v>
      </c>
    </row>
    <row r="24" ht="15.75">
      <c r="A24" s="349" t="s">
        <v>112</v>
      </c>
    </row>
    <row r="25" ht="15.75">
      <c r="A25" s="349"/>
    </row>
    <row r="26" ht="22.5">
      <c r="A26" s="350" t="s">
        <v>113</v>
      </c>
    </row>
    <row r="27" ht="15.75">
      <c r="A27" s="349" t="s">
        <v>114</v>
      </c>
    </row>
    <row r="28" ht="15.75">
      <c r="A28" s="349" t="s">
        <v>115</v>
      </c>
    </row>
  </sheetData>
  <sheetProtection/>
  <mergeCells count="2">
    <mergeCell ref="M2:N2"/>
    <mergeCell ref="A20:S20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23" customWidth="1"/>
    <col min="2" max="2" width="35.421875" style="123" customWidth="1"/>
    <col min="3" max="3" width="9.8515625" style="123" customWidth="1"/>
    <col min="4" max="4" width="12.421875" style="123" bestFit="1" customWidth="1"/>
    <col min="5" max="5" width="8.57421875" style="123" bestFit="1" customWidth="1"/>
    <col min="6" max="6" width="10.57421875" style="123" bestFit="1" customWidth="1"/>
    <col min="7" max="7" width="9.00390625" style="123" customWidth="1"/>
    <col min="8" max="8" width="10.7109375" style="123" customWidth="1"/>
    <col min="9" max="9" width="9.57421875" style="123" customWidth="1"/>
    <col min="10" max="10" width="11.57421875" style="123" bestFit="1" customWidth="1"/>
    <col min="11" max="11" width="9.00390625" style="123" bestFit="1" customWidth="1"/>
    <col min="12" max="12" width="10.57421875" style="123" bestFit="1" customWidth="1"/>
    <col min="13" max="13" width="11.57421875" style="123" bestFit="1" customWidth="1"/>
    <col min="14" max="14" width="9.421875" style="123" customWidth="1"/>
    <col min="15" max="15" width="9.57421875" style="123" bestFit="1" customWidth="1"/>
    <col min="16" max="16" width="11.140625" style="123" customWidth="1"/>
    <col min="17" max="17" width="9.421875" style="123" customWidth="1"/>
    <col min="18" max="18" width="10.57421875" style="123" bestFit="1" customWidth="1"/>
    <col min="19" max="19" width="9.57421875" style="123" customWidth="1"/>
    <col min="20" max="20" width="10.140625" style="123" customWidth="1"/>
    <col min="21" max="21" width="9.421875" style="123" customWidth="1"/>
    <col min="22" max="22" width="10.421875" style="123" customWidth="1"/>
    <col min="23" max="23" width="9.421875" style="123" customWidth="1"/>
    <col min="24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25:26" ht="18.75" thickBot="1">
      <c r="Y1" s="561" t="s">
        <v>28</v>
      </c>
      <c r="Z1" s="562"/>
    </row>
    <row r="2" ht="5.25" customHeight="1" thickBot="1"/>
    <row r="3" spans="1:26" ht="24.75" customHeight="1" thickTop="1">
      <c r="A3" s="563" t="s">
        <v>127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5"/>
    </row>
    <row r="4" spans="1:26" ht="21" customHeight="1" thickBot="1">
      <c r="A4" s="577" t="s">
        <v>45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9"/>
    </row>
    <row r="5" spans="1:26" s="169" customFormat="1" ht="19.5" customHeight="1" thickBot="1" thickTop="1">
      <c r="A5" s="646" t="s">
        <v>121</v>
      </c>
      <c r="B5" s="646" t="s">
        <v>122</v>
      </c>
      <c r="C5" s="661" t="s">
        <v>36</v>
      </c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3"/>
      <c r="O5" s="664" t="s">
        <v>35</v>
      </c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3"/>
    </row>
    <row r="6" spans="1:26" s="168" customFormat="1" ht="26.25" customHeight="1" thickBot="1">
      <c r="A6" s="647"/>
      <c r="B6" s="647"/>
      <c r="C6" s="654" t="s">
        <v>157</v>
      </c>
      <c r="D6" s="655"/>
      <c r="E6" s="655"/>
      <c r="F6" s="655"/>
      <c r="G6" s="656"/>
      <c r="H6" s="665" t="s">
        <v>34</v>
      </c>
      <c r="I6" s="654" t="s">
        <v>158</v>
      </c>
      <c r="J6" s="655"/>
      <c r="K6" s="655"/>
      <c r="L6" s="655"/>
      <c r="M6" s="656"/>
      <c r="N6" s="665" t="s">
        <v>33</v>
      </c>
      <c r="O6" s="657" t="s">
        <v>159</v>
      </c>
      <c r="P6" s="655"/>
      <c r="Q6" s="655"/>
      <c r="R6" s="655"/>
      <c r="S6" s="656"/>
      <c r="T6" s="665" t="s">
        <v>34</v>
      </c>
      <c r="U6" s="657" t="s">
        <v>160</v>
      </c>
      <c r="V6" s="655"/>
      <c r="W6" s="655"/>
      <c r="X6" s="655"/>
      <c r="Y6" s="656"/>
      <c r="Z6" s="665" t="s">
        <v>33</v>
      </c>
    </row>
    <row r="7" spans="1:26" s="163" customFormat="1" ht="26.25" customHeight="1">
      <c r="A7" s="648"/>
      <c r="B7" s="648"/>
      <c r="C7" s="560" t="s">
        <v>22</v>
      </c>
      <c r="D7" s="576"/>
      <c r="E7" s="555" t="s">
        <v>21</v>
      </c>
      <c r="F7" s="576"/>
      <c r="G7" s="557" t="s">
        <v>17</v>
      </c>
      <c r="H7" s="571"/>
      <c r="I7" s="668" t="s">
        <v>22</v>
      </c>
      <c r="J7" s="576"/>
      <c r="K7" s="555" t="s">
        <v>21</v>
      </c>
      <c r="L7" s="576"/>
      <c r="M7" s="557" t="s">
        <v>17</v>
      </c>
      <c r="N7" s="571"/>
      <c r="O7" s="668" t="s">
        <v>22</v>
      </c>
      <c r="P7" s="576"/>
      <c r="Q7" s="555" t="s">
        <v>21</v>
      </c>
      <c r="R7" s="576"/>
      <c r="S7" s="557" t="s">
        <v>17</v>
      </c>
      <c r="T7" s="571"/>
      <c r="U7" s="668" t="s">
        <v>22</v>
      </c>
      <c r="V7" s="576"/>
      <c r="W7" s="555" t="s">
        <v>21</v>
      </c>
      <c r="X7" s="576"/>
      <c r="Y7" s="557" t="s">
        <v>17</v>
      </c>
      <c r="Z7" s="571"/>
    </row>
    <row r="8" spans="1:26" s="163" customFormat="1" ht="19.5" customHeight="1" thickBot="1">
      <c r="A8" s="649"/>
      <c r="B8" s="649"/>
      <c r="C8" s="166" t="s">
        <v>31</v>
      </c>
      <c r="D8" s="164" t="s">
        <v>30</v>
      </c>
      <c r="E8" s="165" t="s">
        <v>31</v>
      </c>
      <c r="F8" s="360" t="s">
        <v>30</v>
      </c>
      <c r="G8" s="667"/>
      <c r="H8" s="666"/>
      <c r="I8" s="166" t="s">
        <v>31</v>
      </c>
      <c r="J8" s="164" t="s">
        <v>30</v>
      </c>
      <c r="K8" s="165" t="s">
        <v>31</v>
      </c>
      <c r="L8" s="360" t="s">
        <v>30</v>
      </c>
      <c r="M8" s="667"/>
      <c r="N8" s="666"/>
      <c r="O8" s="166" t="s">
        <v>31</v>
      </c>
      <c r="P8" s="164" t="s">
        <v>30</v>
      </c>
      <c r="Q8" s="165" t="s">
        <v>31</v>
      </c>
      <c r="R8" s="360" t="s">
        <v>30</v>
      </c>
      <c r="S8" s="667"/>
      <c r="T8" s="666"/>
      <c r="U8" s="166" t="s">
        <v>31</v>
      </c>
      <c r="V8" s="164" t="s">
        <v>30</v>
      </c>
      <c r="W8" s="165" t="s">
        <v>31</v>
      </c>
      <c r="X8" s="360" t="s">
        <v>30</v>
      </c>
      <c r="Y8" s="667"/>
      <c r="Z8" s="666"/>
    </row>
    <row r="9" spans="1:26" s="152" customFormat="1" ht="18" customHeight="1" thickBot="1" thickTop="1">
      <c r="A9" s="162" t="s">
        <v>24</v>
      </c>
      <c r="B9" s="354"/>
      <c r="C9" s="161">
        <f>SUM(C10:C14)</f>
        <v>26989.007999999994</v>
      </c>
      <c r="D9" s="155">
        <f>SUM(D10:D14)</f>
        <v>16475.080999999995</v>
      </c>
      <c r="E9" s="156">
        <f>SUM(E10:E14)</f>
        <v>2718.368</v>
      </c>
      <c r="F9" s="155">
        <f>SUM(F10:F14)</f>
        <v>1373.1100000000001</v>
      </c>
      <c r="G9" s="154">
        <f aca="true" t="shared" si="0" ref="G9:G14">SUM(C9:F9)</f>
        <v>47555.566999999995</v>
      </c>
      <c r="H9" s="158">
        <f aca="true" t="shared" si="1" ref="H9:H14">G9/$G$9</f>
        <v>1</v>
      </c>
      <c r="I9" s="157">
        <f>SUM(I10:I14)</f>
        <v>26669.356000000003</v>
      </c>
      <c r="J9" s="155">
        <f>SUM(J10:J14)</f>
        <v>16662.765</v>
      </c>
      <c r="K9" s="156">
        <f>SUM(K10:K14)</f>
        <v>2481.1919999999996</v>
      </c>
      <c r="L9" s="155">
        <f>SUM(L10:L14)</f>
        <v>1233.781</v>
      </c>
      <c r="M9" s="154">
        <f aca="true" t="shared" si="2" ref="M9:M14">SUM(I9:L9)</f>
        <v>47047.094000000005</v>
      </c>
      <c r="N9" s="160">
        <f aca="true" t="shared" si="3" ref="N9:N14">IF(ISERROR(G9/M9-1),"         /0",(G9/M9-1))</f>
        <v>0.010807745107487277</v>
      </c>
      <c r="O9" s="159">
        <f>SUM(O10:O14)</f>
        <v>194732.41700000013</v>
      </c>
      <c r="P9" s="155">
        <f>SUM(P10:P14)</f>
        <v>107672.37800000003</v>
      </c>
      <c r="Q9" s="156">
        <f>SUM(Q10:Q14)</f>
        <v>29583.095999999994</v>
      </c>
      <c r="R9" s="155">
        <f>SUM(R10:R14)</f>
        <v>10790.143000000005</v>
      </c>
      <c r="S9" s="154">
        <f aca="true" t="shared" si="4" ref="S9:S14">SUM(O9:R9)</f>
        <v>342778.03400000016</v>
      </c>
      <c r="T9" s="158">
        <f aca="true" t="shared" si="5" ref="T9:T14">S9/$S$9</f>
        <v>1</v>
      </c>
      <c r="U9" s="157">
        <f>SUM(U10:U14)</f>
        <v>188760.76299999998</v>
      </c>
      <c r="V9" s="155">
        <f>SUM(V10:V14)</f>
        <v>102769.22499999995</v>
      </c>
      <c r="W9" s="156">
        <f>SUM(W10:W14)</f>
        <v>25391.995000000003</v>
      </c>
      <c r="X9" s="155">
        <f>SUM(X10:X14)</f>
        <v>12329.017</v>
      </c>
      <c r="Y9" s="154">
        <f aca="true" t="shared" si="6" ref="Y9:Y14">SUM(U9:X9)</f>
        <v>329250.9999999999</v>
      </c>
      <c r="Z9" s="153">
        <f>IF(ISERROR(S9/Y9-1),"         /0",(S9/Y9-1))</f>
        <v>0.04108426094377937</v>
      </c>
    </row>
    <row r="10" spans="1:26" ht="21.75" customHeight="1" thickTop="1">
      <c r="A10" s="151" t="s">
        <v>393</v>
      </c>
      <c r="B10" s="355" t="s">
        <v>394</v>
      </c>
      <c r="C10" s="149">
        <v>21119.688999999995</v>
      </c>
      <c r="D10" s="145">
        <v>14519.110999999994</v>
      </c>
      <c r="E10" s="146">
        <v>2461.009</v>
      </c>
      <c r="F10" s="145">
        <v>1288.2400000000002</v>
      </c>
      <c r="G10" s="144">
        <f t="shared" si="0"/>
        <v>39388.048999999985</v>
      </c>
      <c r="H10" s="148">
        <f t="shared" si="1"/>
        <v>0.8282531674998216</v>
      </c>
      <c r="I10" s="147">
        <v>21195.175000000003</v>
      </c>
      <c r="J10" s="145">
        <v>14251.910000000002</v>
      </c>
      <c r="K10" s="146">
        <v>1665.869</v>
      </c>
      <c r="L10" s="145">
        <v>965.1020000000001</v>
      </c>
      <c r="M10" s="144">
        <f t="shared" si="2"/>
        <v>38078.056000000004</v>
      </c>
      <c r="N10" s="150">
        <f t="shared" si="3"/>
        <v>0.03440283295974922</v>
      </c>
      <c r="O10" s="149">
        <v>155306.3730000001</v>
      </c>
      <c r="P10" s="145">
        <v>95807.58700000003</v>
      </c>
      <c r="Q10" s="146">
        <v>25304.786999999993</v>
      </c>
      <c r="R10" s="145">
        <v>9971.888000000004</v>
      </c>
      <c r="S10" s="144">
        <f t="shared" si="4"/>
        <v>286390.6350000001</v>
      </c>
      <c r="T10" s="148">
        <f t="shared" si="5"/>
        <v>0.8354987968686465</v>
      </c>
      <c r="U10" s="147">
        <v>150230.885</v>
      </c>
      <c r="V10" s="145">
        <v>87688.29299999995</v>
      </c>
      <c r="W10" s="146">
        <v>18986.457000000002</v>
      </c>
      <c r="X10" s="145">
        <v>11498.856</v>
      </c>
      <c r="Y10" s="144">
        <f t="shared" si="6"/>
        <v>268404.4909999999</v>
      </c>
      <c r="Z10" s="143">
        <f>IF(ISERROR(S10/Y10-1),"         /0",IF(S10/Y10&gt;5,"  *  ",(S10/Y10-1)))</f>
        <v>0.0670113377499344</v>
      </c>
    </row>
    <row r="11" spans="1:26" ht="21.75" customHeight="1">
      <c r="A11" s="151" t="s">
        <v>395</v>
      </c>
      <c r="B11" s="355" t="s">
        <v>396</v>
      </c>
      <c r="C11" s="149">
        <v>5623.592</v>
      </c>
      <c r="D11" s="145">
        <v>1049.474</v>
      </c>
      <c r="E11" s="146">
        <v>256.945</v>
      </c>
      <c r="F11" s="145">
        <v>84.394</v>
      </c>
      <c r="G11" s="144">
        <f>SUM(C11:F11)</f>
        <v>7014.405</v>
      </c>
      <c r="H11" s="148">
        <f>G11/$G$9</f>
        <v>0.1474991350644605</v>
      </c>
      <c r="I11" s="147">
        <v>5085.807</v>
      </c>
      <c r="J11" s="145">
        <v>928.6229999999999</v>
      </c>
      <c r="K11" s="146">
        <v>788.889</v>
      </c>
      <c r="L11" s="145">
        <v>261.666</v>
      </c>
      <c r="M11" s="144">
        <f>SUM(I11:L11)</f>
        <v>7064.985</v>
      </c>
      <c r="N11" s="150">
        <f t="shared" si="3"/>
        <v>-0.007159250868897793</v>
      </c>
      <c r="O11" s="149">
        <v>37404.248000000014</v>
      </c>
      <c r="P11" s="145">
        <v>5195.778999999998</v>
      </c>
      <c r="Q11" s="146">
        <v>4137.871</v>
      </c>
      <c r="R11" s="145">
        <v>799.9659999999999</v>
      </c>
      <c r="S11" s="144">
        <f>SUM(O11:R11)</f>
        <v>47537.86400000001</v>
      </c>
      <c r="T11" s="148">
        <f>S11/$S$9</f>
        <v>0.1386841024941522</v>
      </c>
      <c r="U11" s="147">
        <v>36214.44399999998</v>
      </c>
      <c r="V11" s="145">
        <v>4881.002000000002</v>
      </c>
      <c r="W11" s="146">
        <v>6240.383</v>
      </c>
      <c r="X11" s="145">
        <v>805.3289999999997</v>
      </c>
      <c r="Y11" s="144">
        <f>SUM(U11:X11)</f>
        <v>48141.15799999998</v>
      </c>
      <c r="Z11" s="143">
        <f>IF(ISERROR(S11/Y11-1),"         /0",IF(S11/Y11&gt;5,"  *  ",(S11/Y11-1)))</f>
        <v>-0.012531771670302838</v>
      </c>
    </row>
    <row r="12" spans="1:26" ht="21.75" customHeight="1">
      <c r="A12" s="142" t="s">
        <v>397</v>
      </c>
      <c r="B12" s="356" t="s">
        <v>398</v>
      </c>
      <c r="C12" s="140">
        <v>190.245</v>
      </c>
      <c r="D12" s="136">
        <v>549.193</v>
      </c>
      <c r="E12" s="137">
        <v>0</v>
      </c>
      <c r="F12" s="136">
        <v>0</v>
      </c>
      <c r="G12" s="135">
        <f>SUM(C12:F12)</f>
        <v>739.438</v>
      </c>
      <c r="H12" s="139">
        <f>G12/$G$9</f>
        <v>0.015548926164627584</v>
      </c>
      <c r="I12" s="138">
        <v>218.361</v>
      </c>
      <c r="J12" s="136">
        <v>603.8190000000001</v>
      </c>
      <c r="K12" s="137">
        <v>0.12</v>
      </c>
      <c r="L12" s="136">
        <v>0</v>
      </c>
      <c r="M12" s="135">
        <f>SUM(I12:L12)</f>
        <v>822.3000000000001</v>
      </c>
      <c r="N12" s="141">
        <f t="shared" si="3"/>
        <v>-0.1007685759455188</v>
      </c>
      <c r="O12" s="140">
        <v>1132.9920000000002</v>
      </c>
      <c r="P12" s="136">
        <v>4382.856000000001</v>
      </c>
      <c r="Q12" s="137">
        <v>0.18</v>
      </c>
      <c r="R12" s="136">
        <v>0</v>
      </c>
      <c r="S12" s="135">
        <f>SUM(O12:R12)</f>
        <v>5516.028000000001</v>
      </c>
      <c r="T12" s="139">
        <f>S12/$S$9</f>
        <v>0.016092128003744835</v>
      </c>
      <c r="U12" s="138">
        <v>1401.2619999999995</v>
      </c>
      <c r="V12" s="136">
        <v>4737.371</v>
      </c>
      <c r="W12" s="137">
        <v>0.12</v>
      </c>
      <c r="X12" s="136">
        <v>0</v>
      </c>
      <c r="Y12" s="135">
        <f>SUM(U12:X12)</f>
        <v>6138.753</v>
      </c>
      <c r="Z12" s="134">
        <f>IF(ISERROR(S12/Y12-1),"         /0",IF(S12/Y12&gt;5,"  *  ",(S12/Y12-1)))</f>
        <v>-0.10144161200165547</v>
      </c>
    </row>
    <row r="13" spans="1:26" ht="21.75" customHeight="1">
      <c r="A13" s="151" t="s">
        <v>401</v>
      </c>
      <c r="B13" s="355" t="s">
        <v>402</v>
      </c>
      <c r="C13" s="149">
        <v>31.779</v>
      </c>
      <c r="D13" s="145">
        <v>347.857</v>
      </c>
      <c r="E13" s="146">
        <v>0.214</v>
      </c>
      <c r="F13" s="145">
        <v>0.261</v>
      </c>
      <c r="G13" s="144">
        <f>SUM(C13:F13)</f>
        <v>380.11100000000005</v>
      </c>
      <c r="H13" s="148">
        <f>G13/$G$9</f>
        <v>0.00799298639421122</v>
      </c>
      <c r="I13" s="147">
        <v>150.78300000000002</v>
      </c>
      <c r="J13" s="145">
        <v>593.29</v>
      </c>
      <c r="K13" s="146">
        <v>0</v>
      </c>
      <c r="L13" s="145">
        <v>0</v>
      </c>
      <c r="M13" s="144">
        <f>SUM(I13:L13)</f>
        <v>744.073</v>
      </c>
      <c r="N13" s="150">
        <f t="shared" si="3"/>
        <v>-0.48914824217516284</v>
      </c>
      <c r="O13" s="149">
        <v>711.282</v>
      </c>
      <c r="P13" s="145">
        <v>2138.9030000000002</v>
      </c>
      <c r="Q13" s="146">
        <v>0.214</v>
      </c>
      <c r="R13" s="145">
        <v>9.089</v>
      </c>
      <c r="S13" s="144">
        <f>SUM(O13:R13)</f>
        <v>2859.4880000000003</v>
      </c>
      <c r="T13" s="148">
        <f>S13/$S$9</f>
        <v>0.008342098140396007</v>
      </c>
      <c r="U13" s="147">
        <v>662.543</v>
      </c>
      <c r="V13" s="145">
        <v>4157.753</v>
      </c>
      <c r="W13" s="146">
        <v>0.404</v>
      </c>
      <c r="X13" s="145">
        <v>0.33099999999999996</v>
      </c>
      <c r="Y13" s="144">
        <f>SUM(U13:X13)</f>
        <v>4821.031</v>
      </c>
      <c r="Z13" s="143">
        <f>IF(ISERROR(S13/Y13-1),"         /0",IF(S13/Y13&gt;5,"  *  ",(S13/Y13-1)))</f>
        <v>-0.4068720985200053</v>
      </c>
    </row>
    <row r="14" spans="1:26" ht="21.75" customHeight="1" thickBot="1">
      <c r="A14" s="133" t="s">
        <v>56</v>
      </c>
      <c r="B14" s="357"/>
      <c r="C14" s="131">
        <v>23.703</v>
      </c>
      <c r="D14" s="127">
        <v>9.446</v>
      </c>
      <c r="E14" s="128">
        <v>0.2</v>
      </c>
      <c r="F14" s="127">
        <v>0.21500000000000002</v>
      </c>
      <c r="G14" s="126">
        <f t="shared" si="0"/>
        <v>33.56400000000001</v>
      </c>
      <c r="H14" s="130">
        <f t="shared" si="1"/>
        <v>0.0007057848768788733</v>
      </c>
      <c r="I14" s="129">
        <v>19.23</v>
      </c>
      <c r="J14" s="127">
        <v>285.123</v>
      </c>
      <c r="K14" s="128">
        <v>26.314000000000004</v>
      </c>
      <c r="L14" s="127">
        <v>7.013</v>
      </c>
      <c r="M14" s="126">
        <f t="shared" si="2"/>
        <v>337.68</v>
      </c>
      <c r="N14" s="132">
        <f t="shared" si="3"/>
        <v>-0.9006041222459132</v>
      </c>
      <c r="O14" s="131">
        <v>177.522</v>
      </c>
      <c r="P14" s="127">
        <v>147.253</v>
      </c>
      <c r="Q14" s="128">
        <v>140.044</v>
      </c>
      <c r="R14" s="127">
        <v>9.200000000000001</v>
      </c>
      <c r="S14" s="126">
        <f t="shared" si="4"/>
        <v>474.01899999999995</v>
      </c>
      <c r="T14" s="130">
        <f t="shared" si="5"/>
        <v>0.0013828744930604268</v>
      </c>
      <c r="U14" s="129">
        <v>251.62900000000002</v>
      </c>
      <c r="V14" s="127">
        <v>1304.806</v>
      </c>
      <c r="W14" s="128">
        <v>164.63099999999997</v>
      </c>
      <c r="X14" s="127">
        <v>24.501</v>
      </c>
      <c r="Y14" s="126">
        <f t="shared" si="6"/>
        <v>1745.5669999999998</v>
      </c>
      <c r="Z14" s="125">
        <f>IF(ISERROR(S14/Y14-1),"         /0",IF(S14/Y14&gt;5,"  *  ",(S14/Y14-1)))</f>
        <v>-0.7284441101372792</v>
      </c>
    </row>
    <row r="15" spans="1:2" ht="15.75" thickTop="1">
      <c r="A15" s="124" t="s">
        <v>43</v>
      </c>
      <c r="B15" s="124"/>
    </row>
    <row r="16" spans="1:2" ht="15">
      <c r="A16" s="124" t="s">
        <v>147</v>
      </c>
      <c r="B16" s="124"/>
    </row>
    <row r="17" spans="1:3" ht="14.25">
      <c r="A17" s="358" t="s">
        <v>125</v>
      </c>
      <c r="B17" s="359"/>
      <c r="C17" s="359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107" operator="lessThan" stopIfTrue="1">
      <formula>0</formula>
    </cfRule>
  </conditionalFormatting>
  <conditionalFormatting sqref="N9:N14 Z9:Z14">
    <cfRule type="cellIs" priority="13" dxfId="107" operator="lessThan" stopIfTrue="1">
      <formula>0</formula>
    </cfRule>
    <cfRule type="cellIs" priority="14" dxfId="109" operator="greaterThanOrEqual" stopIfTrue="1">
      <formula>0</formula>
    </cfRule>
  </conditionalFormatting>
  <conditionalFormatting sqref="N5:N8 Z5:Z8">
    <cfRule type="cellIs" priority="3" dxfId="107" operator="lessThan" stopIfTrue="1">
      <formula>0</formula>
    </cfRule>
  </conditionalFormatting>
  <conditionalFormatting sqref="H6:H8">
    <cfRule type="cellIs" priority="2" dxfId="107" operator="lessThan" stopIfTrue="1">
      <formula>0</formula>
    </cfRule>
  </conditionalFormatting>
  <conditionalFormatting sqref="T6:T8">
    <cfRule type="cellIs" priority="1" dxfId="107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1"/>
  <sheetViews>
    <sheetView showGridLines="0" zoomScale="88" zoomScaleNormal="88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491" t="s">
        <v>28</v>
      </c>
      <c r="O1" s="491"/>
    </row>
    <row r="2" ht="5.25" customHeight="1"/>
    <row r="3" ht="4.5" customHeight="1" thickBot="1"/>
    <row r="4" spans="1:15" ht="13.5" customHeight="1" thickTop="1">
      <c r="A4" s="500" t="s">
        <v>27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2"/>
    </row>
    <row r="5" spans="1:15" ht="12.75" customHeight="1">
      <c r="A5" s="503"/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5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492" t="s">
        <v>26</v>
      </c>
      <c r="D7" s="493"/>
      <c r="E7" s="494"/>
      <c r="F7" s="515" t="s">
        <v>25</v>
      </c>
      <c r="G7" s="516"/>
      <c r="H7" s="516"/>
      <c r="I7" s="516"/>
      <c r="J7" s="516"/>
      <c r="K7" s="516"/>
      <c r="L7" s="516"/>
      <c r="M7" s="516"/>
      <c r="N7" s="516"/>
      <c r="O7" s="495" t="s">
        <v>24</v>
      </c>
    </row>
    <row r="8" spans="1:15" ht="3.75" customHeight="1" thickBot="1">
      <c r="A8" s="78"/>
      <c r="B8" s="77"/>
      <c r="C8" s="76"/>
      <c r="D8" s="75"/>
      <c r="E8" s="74"/>
      <c r="F8" s="517"/>
      <c r="G8" s="518"/>
      <c r="H8" s="518"/>
      <c r="I8" s="518"/>
      <c r="J8" s="518"/>
      <c r="K8" s="518"/>
      <c r="L8" s="518"/>
      <c r="M8" s="518"/>
      <c r="N8" s="518"/>
      <c r="O8" s="496"/>
    </row>
    <row r="9" spans="1:15" ht="21.75" customHeight="1" thickBot="1" thickTop="1">
      <c r="A9" s="509" t="s">
        <v>23</v>
      </c>
      <c r="B9" s="510"/>
      <c r="C9" s="511" t="s">
        <v>22</v>
      </c>
      <c r="D9" s="513" t="s">
        <v>21</v>
      </c>
      <c r="E9" s="498" t="s">
        <v>17</v>
      </c>
      <c r="F9" s="492" t="s">
        <v>22</v>
      </c>
      <c r="G9" s="493"/>
      <c r="H9" s="493"/>
      <c r="I9" s="492" t="s">
        <v>21</v>
      </c>
      <c r="J9" s="493"/>
      <c r="K9" s="494"/>
      <c r="L9" s="87" t="s">
        <v>20</v>
      </c>
      <c r="M9" s="86"/>
      <c r="N9" s="86"/>
      <c r="O9" s="496"/>
    </row>
    <row r="10" spans="1:15" s="67" customFormat="1" ht="18.75" customHeight="1" thickBot="1">
      <c r="A10" s="73"/>
      <c r="B10" s="72"/>
      <c r="C10" s="512"/>
      <c r="D10" s="514"/>
      <c r="E10" s="499"/>
      <c r="F10" s="70" t="s">
        <v>19</v>
      </c>
      <c r="G10" s="69" t="s">
        <v>18</v>
      </c>
      <c r="H10" s="68" t="s">
        <v>17</v>
      </c>
      <c r="I10" s="70" t="s">
        <v>19</v>
      </c>
      <c r="J10" s="69" t="s">
        <v>18</v>
      </c>
      <c r="K10" s="71" t="s">
        <v>17</v>
      </c>
      <c r="L10" s="70" t="s">
        <v>19</v>
      </c>
      <c r="M10" s="395" t="s">
        <v>18</v>
      </c>
      <c r="N10" s="71" t="s">
        <v>17</v>
      </c>
      <c r="O10" s="497"/>
    </row>
    <row r="11" spans="1:15" s="65" customFormat="1" ht="18.75" customHeight="1" thickTop="1">
      <c r="A11" s="506">
        <v>2014</v>
      </c>
      <c r="B11" s="477" t="s">
        <v>7</v>
      </c>
      <c r="C11" s="428">
        <v>1599393</v>
      </c>
      <c r="D11" s="429">
        <v>71544</v>
      </c>
      <c r="E11" s="374">
        <f aca="true" t="shared" si="0" ref="E11:E24">D11+C11</f>
        <v>1670937</v>
      </c>
      <c r="F11" s="428">
        <v>427044</v>
      </c>
      <c r="G11" s="430">
        <v>426759</v>
      </c>
      <c r="H11" s="431">
        <f aca="true" t="shared" si="1" ref="H11:H22">G11+F11</f>
        <v>853803</v>
      </c>
      <c r="I11" s="432">
        <v>4765</v>
      </c>
      <c r="J11" s="433">
        <v>4960</v>
      </c>
      <c r="K11" s="434">
        <f aca="true" t="shared" si="2" ref="K11:K22">J11+I11</f>
        <v>9725</v>
      </c>
      <c r="L11" s="435">
        <f aca="true" t="shared" si="3" ref="L11:L24">I11+F11</f>
        <v>431809</v>
      </c>
      <c r="M11" s="436">
        <f aca="true" t="shared" si="4" ref="M11:M24">J11+G11</f>
        <v>431719</v>
      </c>
      <c r="N11" s="409">
        <f aca="true" t="shared" si="5" ref="N11:N24">K11+H11</f>
        <v>863528</v>
      </c>
      <c r="O11" s="66">
        <f aca="true" t="shared" si="6" ref="O11:O24">N11+E11</f>
        <v>2534465</v>
      </c>
    </row>
    <row r="12" spans="1:15" ht="18.75" customHeight="1">
      <c r="A12" s="507"/>
      <c r="B12" s="477" t="s">
        <v>6</v>
      </c>
      <c r="C12" s="52">
        <v>1429191</v>
      </c>
      <c r="D12" s="61">
        <v>67740</v>
      </c>
      <c r="E12" s="375">
        <f t="shared" si="0"/>
        <v>1496931</v>
      </c>
      <c r="F12" s="52">
        <v>328054</v>
      </c>
      <c r="G12" s="50">
        <v>313667</v>
      </c>
      <c r="H12" s="56">
        <f t="shared" si="1"/>
        <v>641721</v>
      </c>
      <c r="I12" s="59">
        <v>3461</v>
      </c>
      <c r="J12" s="58">
        <v>3279</v>
      </c>
      <c r="K12" s="57">
        <f t="shared" si="2"/>
        <v>6740</v>
      </c>
      <c r="L12" s="351">
        <f t="shared" si="3"/>
        <v>331515</v>
      </c>
      <c r="M12" s="396">
        <f t="shared" si="4"/>
        <v>316946</v>
      </c>
      <c r="N12" s="410">
        <f t="shared" si="5"/>
        <v>648461</v>
      </c>
      <c r="O12" s="55">
        <f t="shared" si="6"/>
        <v>2145392</v>
      </c>
    </row>
    <row r="13" spans="1:15" ht="18.75" customHeight="1">
      <c r="A13" s="507"/>
      <c r="B13" s="477" t="s">
        <v>5</v>
      </c>
      <c r="C13" s="52">
        <v>1582445</v>
      </c>
      <c r="D13" s="61">
        <v>67761</v>
      </c>
      <c r="E13" s="375">
        <f t="shared" si="0"/>
        <v>1650206</v>
      </c>
      <c r="F13" s="52">
        <v>375041</v>
      </c>
      <c r="G13" s="50">
        <v>344515</v>
      </c>
      <c r="H13" s="56">
        <f t="shared" si="1"/>
        <v>719556</v>
      </c>
      <c r="I13" s="351">
        <v>5138</v>
      </c>
      <c r="J13" s="58">
        <v>2780</v>
      </c>
      <c r="K13" s="57">
        <f t="shared" si="2"/>
        <v>7918</v>
      </c>
      <c r="L13" s="351">
        <f t="shared" si="3"/>
        <v>380179</v>
      </c>
      <c r="M13" s="396">
        <f t="shared" si="4"/>
        <v>347295</v>
      </c>
      <c r="N13" s="410">
        <f t="shared" si="5"/>
        <v>727474</v>
      </c>
      <c r="O13" s="55">
        <f t="shared" si="6"/>
        <v>2377680</v>
      </c>
    </row>
    <row r="14" spans="1:15" ht="18.75" customHeight="1">
      <c r="A14" s="507"/>
      <c r="B14" s="477" t="s">
        <v>16</v>
      </c>
      <c r="C14" s="52">
        <v>1568453</v>
      </c>
      <c r="D14" s="61">
        <v>69887</v>
      </c>
      <c r="E14" s="375">
        <f t="shared" si="0"/>
        <v>1638340</v>
      </c>
      <c r="F14" s="52">
        <v>378041</v>
      </c>
      <c r="G14" s="50">
        <v>351944</v>
      </c>
      <c r="H14" s="56">
        <f t="shared" si="1"/>
        <v>729985</v>
      </c>
      <c r="I14" s="59">
        <v>4320</v>
      </c>
      <c r="J14" s="58">
        <v>4222</v>
      </c>
      <c r="K14" s="57">
        <f t="shared" si="2"/>
        <v>8542</v>
      </c>
      <c r="L14" s="351">
        <f t="shared" si="3"/>
        <v>382361</v>
      </c>
      <c r="M14" s="396">
        <f t="shared" si="4"/>
        <v>356166</v>
      </c>
      <c r="N14" s="410">
        <f t="shared" si="5"/>
        <v>738527</v>
      </c>
      <c r="O14" s="55">
        <f t="shared" si="6"/>
        <v>2376867</v>
      </c>
    </row>
    <row r="15" spans="1:15" s="65" customFormat="1" ht="18.75" customHeight="1">
      <c r="A15" s="507"/>
      <c r="B15" s="477" t="s">
        <v>15</v>
      </c>
      <c r="C15" s="52">
        <v>1603565</v>
      </c>
      <c r="D15" s="61">
        <v>70357</v>
      </c>
      <c r="E15" s="375">
        <f t="shared" si="0"/>
        <v>1673922</v>
      </c>
      <c r="F15" s="52">
        <v>373938</v>
      </c>
      <c r="G15" s="50">
        <v>362149</v>
      </c>
      <c r="H15" s="56">
        <f t="shared" si="1"/>
        <v>736087</v>
      </c>
      <c r="I15" s="59">
        <v>2376</v>
      </c>
      <c r="J15" s="58">
        <v>2507</v>
      </c>
      <c r="K15" s="57">
        <f t="shared" si="2"/>
        <v>4883</v>
      </c>
      <c r="L15" s="351">
        <f t="shared" si="3"/>
        <v>376314</v>
      </c>
      <c r="M15" s="396">
        <f t="shared" si="4"/>
        <v>364656</v>
      </c>
      <c r="N15" s="410">
        <f t="shared" si="5"/>
        <v>740970</v>
      </c>
      <c r="O15" s="55">
        <f t="shared" si="6"/>
        <v>2414892</v>
      </c>
    </row>
    <row r="16" spans="1:15" s="371" customFormat="1" ht="18.75" customHeight="1">
      <c r="A16" s="507"/>
      <c r="B16" s="478" t="s">
        <v>14</v>
      </c>
      <c r="C16" s="52">
        <v>1625690</v>
      </c>
      <c r="D16" s="61">
        <v>73635</v>
      </c>
      <c r="E16" s="375">
        <f t="shared" si="0"/>
        <v>1699325</v>
      </c>
      <c r="F16" s="52">
        <v>438450</v>
      </c>
      <c r="G16" s="50">
        <v>403645</v>
      </c>
      <c r="H16" s="56">
        <f t="shared" si="1"/>
        <v>842095</v>
      </c>
      <c r="I16" s="59">
        <v>4788</v>
      </c>
      <c r="J16" s="58">
        <v>3873</v>
      </c>
      <c r="K16" s="57">
        <f t="shared" si="2"/>
        <v>8661</v>
      </c>
      <c r="L16" s="351">
        <f t="shared" si="3"/>
        <v>443238</v>
      </c>
      <c r="M16" s="396">
        <f t="shared" si="4"/>
        <v>407518</v>
      </c>
      <c r="N16" s="410">
        <f t="shared" si="5"/>
        <v>850756</v>
      </c>
      <c r="O16" s="55">
        <f t="shared" si="6"/>
        <v>2550081</v>
      </c>
    </row>
    <row r="17" spans="1:15" s="704" customFormat="1" ht="18.75" customHeight="1">
      <c r="A17" s="507"/>
      <c r="B17" s="691" t="s">
        <v>13</v>
      </c>
      <c r="C17" s="692">
        <v>1759202</v>
      </c>
      <c r="D17" s="693">
        <v>82715</v>
      </c>
      <c r="E17" s="694">
        <f t="shared" si="0"/>
        <v>1841917</v>
      </c>
      <c r="F17" s="692">
        <v>426675</v>
      </c>
      <c r="G17" s="695">
        <v>488006</v>
      </c>
      <c r="H17" s="696">
        <f t="shared" si="1"/>
        <v>914681</v>
      </c>
      <c r="I17" s="697">
        <v>2473</v>
      </c>
      <c r="J17" s="698">
        <v>3583</v>
      </c>
      <c r="K17" s="699">
        <f t="shared" si="2"/>
        <v>6056</v>
      </c>
      <c r="L17" s="700">
        <f t="shared" si="3"/>
        <v>429148</v>
      </c>
      <c r="M17" s="701">
        <f t="shared" si="4"/>
        <v>491589</v>
      </c>
      <c r="N17" s="702">
        <f t="shared" si="5"/>
        <v>920737</v>
      </c>
      <c r="O17" s="703">
        <f t="shared" si="6"/>
        <v>2762654</v>
      </c>
    </row>
    <row r="18" spans="1:15" s="394" customFormat="1" ht="18.75" customHeight="1">
      <c r="A18" s="507"/>
      <c r="B18" s="477" t="s">
        <v>12</v>
      </c>
      <c r="C18" s="52">
        <v>1737123</v>
      </c>
      <c r="D18" s="61">
        <v>79709</v>
      </c>
      <c r="E18" s="375">
        <f t="shared" si="0"/>
        <v>1816832</v>
      </c>
      <c r="F18" s="52">
        <v>486558</v>
      </c>
      <c r="G18" s="50">
        <v>456240</v>
      </c>
      <c r="H18" s="56">
        <f t="shared" si="1"/>
        <v>942798</v>
      </c>
      <c r="I18" s="59">
        <v>2805</v>
      </c>
      <c r="J18" s="58">
        <v>2709</v>
      </c>
      <c r="K18" s="57">
        <f t="shared" si="2"/>
        <v>5514</v>
      </c>
      <c r="L18" s="351">
        <f t="shared" si="3"/>
        <v>489363</v>
      </c>
      <c r="M18" s="396">
        <f t="shared" si="4"/>
        <v>458949</v>
      </c>
      <c r="N18" s="410">
        <f t="shared" si="5"/>
        <v>948312</v>
      </c>
      <c r="O18" s="55">
        <f t="shared" si="6"/>
        <v>2765144</v>
      </c>
    </row>
    <row r="19" spans="1:15" ht="18.75" customHeight="1">
      <c r="A19" s="507"/>
      <c r="B19" s="477" t="s">
        <v>11</v>
      </c>
      <c r="C19" s="52">
        <v>1711230</v>
      </c>
      <c r="D19" s="61">
        <v>70698</v>
      </c>
      <c r="E19" s="375">
        <f t="shared" si="0"/>
        <v>1781928</v>
      </c>
      <c r="F19" s="52">
        <v>430556</v>
      </c>
      <c r="G19" s="50">
        <v>401864</v>
      </c>
      <c r="H19" s="56">
        <f t="shared" si="1"/>
        <v>832420</v>
      </c>
      <c r="I19" s="59">
        <v>3061</v>
      </c>
      <c r="J19" s="58">
        <v>3059</v>
      </c>
      <c r="K19" s="57">
        <f t="shared" si="2"/>
        <v>6120</v>
      </c>
      <c r="L19" s="351">
        <f t="shared" si="3"/>
        <v>433617</v>
      </c>
      <c r="M19" s="396">
        <f t="shared" si="4"/>
        <v>404923</v>
      </c>
      <c r="N19" s="410">
        <f t="shared" si="5"/>
        <v>838540</v>
      </c>
      <c r="O19" s="55">
        <f t="shared" si="6"/>
        <v>2620468</v>
      </c>
    </row>
    <row r="20" spans="1:15" s="403" customFormat="1" ht="18.75" customHeight="1">
      <c r="A20" s="507"/>
      <c r="B20" s="477" t="s">
        <v>10</v>
      </c>
      <c r="C20" s="52">
        <v>1868616</v>
      </c>
      <c r="D20" s="61">
        <v>79080</v>
      </c>
      <c r="E20" s="375">
        <f t="shared" si="0"/>
        <v>1947696</v>
      </c>
      <c r="F20" s="52">
        <v>414804</v>
      </c>
      <c r="G20" s="50">
        <v>424836</v>
      </c>
      <c r="H20" s="56">
        <f t="shared" si="1"/>
        <v>839640</v>
      </c>
      <c r="I20" s="59">
        <v>3792</v>
      </c>
      <c r="J20" s="58">
        <v>3968</v>
      </c>
      <c r="K20" s="57">
        <f t="shared" si="2"/>
        <v>7760</v>
      </c>
      <c r="L20" s="351">
        <f t="shared" si="3"/>
        <v>418596</v>
      </c>
      <c r="M20" s="396">
        <f t="shared" si="4"/>
        <v>428804</v>
      </c>
      <c r="N20" s="410">
        <f t="shared" si="5"/>
        <v>847400</v>
      </c>
      <c r="O20" s="55">
        <f t="shared" si="6"/>
        <v>2795096</v>
      </c>
    </row>
    <row r="21" spans="1:15" s="54" customFormat="1" ht="18.75" customHeight="1">
      <c r="A21" s="507"/>
      <c r="B21" s="477" t="s">
        <v>9</v>
      </c>
      <c r="C21" s="52">
        <v>1767843</v>
      </c>
      <c r="D21" s="61">
        <v>74565</v>
      </c>
      <c r="E21" s="375">
        <f t="shared" si="0"/>
        <v>1842408</v>
      </c>
      <c r="F21" s="52">
        <v>419463</v>
      </c>
      <c r="G21" s="50">
        <v>433626</v>
      </c>
      <c r="H21" s="56">
        <f t="shared" si="1"/>
        <v>853089</v>
      </c>
      <c r="I21" s="59">
        <v>3657</v>
      </c>
      <c r="J21" s="58">
        <v>3335</v>
      </c>
      <c r="K21" s="57">
        <f t="shared" si="2"/>
        <v>6992</v>
      </c>
      <c r="L21" s="351">
        <f t="shared" si="3"/>
        <v>423120</v>
      </c>
      <c r="M21" s="396">
        <f t="shared" si="4"/>
        <v>436961</v>
      </c>
      <c r="N21" s="410">
        <f t="shared" si="5"/>
        <v>860081</v>
      </c>
      <c r="O21" s="55">
        <f t="shared" si="6"/>
        <v>2702489</v>
      </c>
    </row>
    <row r="22" spans="1:15" ht="18.75" customHeight="1" thickBot="1">
      <c r="A22" s="508"/>
      <c r="B22" s="477" t="s">
        <v>8</v>
      </c>
      <c r="C22" s="52">
        <v>1850648</v>
      </c>
      <c r="D22" s="61">
        <v>90077</v>
      </c>
      <c r="E22" s="375">
        <f t="shared" si="0"/>
        <v>1940725</v>
      </c>
      <c r="F22" s="52">
        <v>457194</v>
      </c>
      <c r="G22" s="50">
        <v>511935</v>
      </c>
      <c r="H22" s="56">
        <f t="shared" si="1"/>
        <v>969129</v>
      </c>
      <c r="I22" s="59">
        <v>5850</v>
      </c>
      <c r="J22" s="58">
        <v>5718</v>
      </c>
      <c r="K22" s="57">
        <f t="shared" si="2"/>
        <v>11568</v>
      </c>
      <c r="L22" s="351">
        <f t="shared" si="3"/>
        <v>463044</v>
      </c>
      <c r="M22" s="396">
        <f t="shared" si="4"/>
        <v>517653</v>
      </c>
      <c r="N22" s="410">
        <f t="shared" si="5"/>
        <v>980697</v>
      </c>
      <c r="O22" s="55">
        <f t="shared" si="6"/>
        <v>2921422</v>
      </c>
    </row>
    <row r="23" spans="1:15" ht="3.75" customHeight="1">
      <c r="A23" s="64"/>
      <c r="B23" s="479"/>
      <c r="C23" s="63"/>
      <c r="D23" s="62"/>
      <c r="E23" s="376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97">
        <f t="shared" si="4"/>
        <v>0</v>
      </c>
      <c r="N23" s="411">
        <f t="shared" si="5"/>
        <v>0</v>
      </c>
      <c r="O23" s="36">
        <f t="shared" si="6"/>
        <v>0</v>
      </c>
    </row>
    <row r="24" spans="1:15" ht="19.5" customHeight="1">
      <c r="A24" s="481">
        <v>2015</v>
      </c>
      <c r="B24" s="480" t="s">
        <v>7</v>
      </c>
      <c r="C24" s="52">
        <v>1811969</v>
      </c>
      <c r="D24" s="61">
        <v>74643</v>
      </c>
      <c r="E24" s="375">
        <f t="shared" si="0"/>
        <v>1886612</v>
      </c>
      <c r="F24" s="60">
        <v>500267</v>
      </c>
      <c r="G24" s="50">
        <v>493422</v>
      </c>
      <c r="H24" s="56">
        <f>G24+F24</f>
        <v>993689</v>
      </c>
      <c r="I24" s="59">
        <v>5930</v>
      </c>
      <c r="J24" s="58">
        <v>6240</v>
      </c>
      <c r="K24" s="57">
        <f>J24+I24</f>
        <v>12170</v>
      </c>
      <c r="L24" s="351">
        <f t="shared" si="3"/>
        <v>506197</v>
      </c>
      <c r="M24" s="396">
        <f t="shared" si="4"/>
        <v>499662</v>
      </c>
      <c r="N24" s="410">
        <f t="shared" si="5"/>
        <v>1005859</v>
      </c>
      <c r="O24" s="55">
        <f t="shared" si="6"/>
        <v>2892471</v>
      </c>
    </row>
    <row r="25" spans="1:15" ht="19.5" customHeight="1">
      <c r="A25" s="481"/>
      <c r="B25" s="480" t="s">
        <v>6</v>
      </c>
      <c r="C25" s="52">
        <v>1541753</v>
      </c>
      <c r="D25" s="61">
        <v>65326</v>
      </c>
      <c r="E25" s="375">
        <f>D25+C25</f>
        <v>1607079</v>
      </c>
      <c r="F25" s="60">
        <v>376915</v>
      </c>
      <c r="G25" s="50">
        <v>359389</v>
      </c>
      <c r="H25" s="56">
        <f>G25+F25</f>
        <v>736304</v>
      </c>
      <c r="I25" s="59">
        <v>3673</v>
      </c>
      <c r="J25" s="58">
        <v>3833</v>
      </c>
      <c r="K25" s="57">
        <f>J25+I25</f>
        <v>7506</v>
      </c>
      <c r="L25" s="351">
        <f aca="true" t="shared" si="7" ref="L25:N26">I25+F25</f>
        <v>380588</v>
      </c>
      <c r="M25" s="396">
        <f t="shared" si="7"/>
        <v>363222</v>
      </c>
      <c r="N25" s="410">
        <f t="shared" si="7"/>
        <v>743810</v>
      </c>
      <c r="O25" s="55">
        <f>N25+E25</f>
        <v>2350889</v>
      </c>
    </row>
    <row r="26" spans="1:15" ht="19.5" customHeight="1">
      <c r="A26" s="481"/>
      <c r="B26" s="480" t="s">
        <v>5</v>
      </c>
      <c r="C26" s="52">
        <v>1720177</v>
      </c>
      <c r="D26" s="61">
        <v>65560</v>
      </c>
      <c r="E26" s="375">
        <f>D26+C26</f>
        <v>1785737</v>
      </c>
      <c r="F26" s="60">
        <v>440033</v>
      </c>
      <c r="G26" s="50">
        <v>383349</v>
      </c>
      <c r="H26" s="56">
        <f>G26+F26</f>
        <v>823382</v>
      </c>
      <c r="I26" s="59">
        <v>3673</v>
      </c>
      <c r="J26" s="58">
        <v>3547</v>
      </c>
      <c r="K26" s="57">
        <f>J26+I26</f>
        <v>7220</v>
      </c>
      <c r="L26" s="351">
        <f t="shared" si="7"/>
        <v>443706</v>
      </c>
      <c r="M26" s="396">
        <f t="shared" si="7"/>
        <v>386896</v>
      </c>
      <c r="N26" s="410">
        <f t="shared" si="7"/>
        <v>830602</v>
      </c>
      <c r="O26" s="55">
        <f>N26+E26</f>
        <v>2616339</v>
      </c>
    </row>
    <row r="27" spans="1:15" ht="19.5" customHeight="1">
      <c r="A27" s="481"/>
      <c r="B27" s="480" t="s">
        <v>16</v>
      </c>
      <c r="C27" s="52">
        <v>1719454</v>
      </c>
      <c r="D27" s="61">
        <v>35025</v>
      </c>
      <c r="E27" s="375">
        <f>D27+C27</f>
        <v>1754479</v>
      </c>
      <c r="F27" s="60">
        <v>391838</v>
      </c>
      <c r="G27" s="50">
        <v>394616</v>
      </c>
      <c r="H27" s="56">
        <f>G27+F27</f>
        <v>786454</v>
      </c>
      <c r="I27" s="59">
        <v>266</v>
      </c>
      <c r="J27" s="58">
        <v>521</v>
      </c>
      <c r="K27" s="57">
        <f>J27+I27</f>
        <v>787</v>
      </c>
      <c r="L27" s="351">
        <f>I27+F27</f>
        <v>392104</v>
      </c>
      <c r="M27" s="396">
        <f>J27+G27</f>
        <v>395137</v>
      </c>
      <c r="N27" s="410">
        <f>K27+H27</f>
        <v>787241</v>
      </c>
      <c r="O27" s="55">
        <f>N27+E27</f>
        <v>2541720</v>
      </c>
    </row>
    <row r="28" spans="1:15" ht="19.5" customHeight="1">
      <c r="A28" s="481"/>
      <c r="B28" s="480" t="s">
        <v>148</v>
      </c>
      <c r="C28" s="52">
        <v>1820098</v>
      </c>
      <c r="D28" s="61">
        <v>57825</v>
      </c>
      <c r="E28" s="375">
        <f>D28+C28</f>
        <v>1877923</v>
      </c>
      <c r="F28" s="60">
        <v>424520</v>
      </c>
      <c r="G28" s="50">
        <v>417357</v>
      </c>
      <c r="H28" s="56">
        <f>G28+F28</f>
        <v>841877</v>
      </c>
      <c r="I28" s="59">
        <v>2463</v>
      </c>
      <c r="J28" s="58">
        <v>2559</v>
      </c>
      <c r="K28" s="57">
        <f>J28+I28</f>
        <v>5022</v>
      </c>
      <c r="L28" s="351">
        <f>I28+F28</f>
        <v>426983</v>
      </c>
      <c r="M28" s="396">
        <f>J28+G28</f>
        <v>419916</v>
      </c>
      <c r="N28" s="410">
        <f>K28+H28</f>
        <v>846899</v>
      </c>
      <c r="O28" s="55">
        <f>N28+E28</f>
        <v>2724822</v>
      </c>
    </row>
    <row r="29" spans="1:15" ht="19.5" customHeight="1">
      <c r="A29" s="481"/>
      <c r="B29" s="480" t="s">
        <v>14</v>
      </c>
      <c r="C29" s="52">
        <v>1924167</v>
      </c>
      <c r="D29" s="61">
        <v>66198</v>
      </c>
      <c r="E29" s="375">
        <f>D29+C29</f>
        <v>1990365</v>
      </c>
      <c r="F29" s="60">
        <v>489516</v>
      </c>
      <c r="G29" s="50">
        <v>450823</v>
      </c>
      <c r="H29" s="56">
        <f>G29+F29</f>
        <v>940339</v>
      </c>
      <c r="I29" s="59">
        <v>4718</v>
      </c>
      <c r="J29" s="58">
        <v>4337</v>
      </c>
      <c r="K29" s="57">
        <f>J29+I29</f>
        <v>9055</v>
      </c>
      <c r="L29" s="351">
        <f>I29+F29</f>
        <v>494234</v>
      </c>
      <c r="M29" s="396">
        <f>J29+G29</f>
        <v>455160</v>
      </c>
      <c r="N29" s="410">
        <f>K29+H29</f>
        <v>949394</v>
      </c>
      <c r="O29" s="55">
        <f>N29+E29</f>
        <v>2939759</v>
      </c>
    </row>
    <row r="30" spans="1:15" s="54" customFormat="1" ht="19.5" customHeight="1" thickBot="1">
      <c r="A30" s="481"/>
      <c r="B30" s="705" t="s">
        <v>13</v>
      </c>
      <c r="C30" s="692">
        <v>2040710</v>
      </c>
      <c r="D30" s="693">
        <v>39937</v>
      </c>
      <c r="E30" s="694">
        <f>D30+C30</f>
        <v>2080647</v>
      </c>
      <c r="F30" s="706">
        <v>481754</v>
      </c>
      <c r="G30" s="695">
        <v>547672</v>
      </c>
      <c r="H30" s="696">
        <f>G30+F30</f>
        <v>1029426</v>
      </c>
      <c r="I30" s="697">
        <v>216</v>
      </c>
      <c r="J30" s="698">
        <v>512</v>
      </c>
      <c r="K30" s="699">
        <f>J30+I30</f>
        <v>728</v>
      </c>
      <c r="L30" s="700">
        <f>I30+F30</f>
        <v>481970</v>
      </c>
      <c r="M30" s="701">
        <f>J30+G30</f>
        <v>548184</v>
      </c>
      <c r="N30" s="702">
        <f>K30+H30</f>
        <v>1030154</v>
      </c>
      <c r="O30" s="703">
        <f>N30+E30</f>
        <v>3110801</v>
      </c>
    </row>
    <row r="31" spans="1:15" ht="18" customHeight="1">
      <c r="A31" s="53" t="s">
        <v>4</v>
      </c>
      <c r="B31" s="41"/>
      <c r="C31" s="40"/>
      <c r="D31" s="39"/>
      <c r="E31" s="377"/>
      <c r="F31" s="40"/>
      <c r="G31" s="39"/>
      <c r="H31" s="38"/>
      <c r="I31" s="40"/>
      <c r="J31" s="39"/>
      <c r="K31" s="38"/>
      <c r="L31" s="85"/>
      <c r="M31" s="397"/>
      <c r="N31" s="411"/>
      <c r="O31" s="36"/>
    </row>
    <row r="32" spans="1:15" ht="18" customHeight="1">
      <c r="A32" s="35" t="s">
        <v>153</v>
      </c>
      <c r="B32" s="48"/>
      <c r="C32" s="52">
        <f>SUM(C11:C17)</f>
        <v>11167939</v>
      </c>
      <c r="D32" s="50">
        <f aca="true" t="shared" si="8" ref="D32:O32">SUM(D11:D17)</f>
        <v>503639</v>
      </c>
      <c r="E32" s="378">
        <f t="shared" si="8"/>
        <v>11671578</v>
      </c>
      <c r="F32" s="52">
        <f t="shared" si="8"/>
        <v>2747243</v>
      </c>
      <c r="G32" s="50">
        <f t="shared" si="8"/>
        <v>2690685</v>
      </c>
      <c r="H32" s="51">
        <f t="shared" si="8"/>
        <v>5437928</v>
      </c>
      <c r="I32" s="52">
        <f t="shared" si="8"/>
        <v>27321</v>
      </c>
      <c r="J32" s="50">
        <f t="shared" si="8"/>
        <v>25204</v>
      </c>
      <c r="K32" s="51">
        <f t="shared" si="8"/>
        <v>52525</v>
      </c>
      <c r="L32" s="52">
        <f t="shared" si="8"/>
        <v>2774564</v>
      </c>
      <c r="M32" s="398">
        <f t="shared" si="8"/>
        <v>2715889</v>
      </c>
      <c r="N32" s="412">
        <f t="shared" si="8"/>
        <v>5490453</v>
      </c>
      <c r="O32" s="49">
        <f t="shared" si="8"/>
        <v>17162031</v>
      </c>
    </row>
    <row r="33" spans="1:15" ht="18" customHeight="1" thickBot="1">
      <c r="A33" s="35" t="s">
        <v>154</v>
      </c>
      <c r="B33" s="48"/>
      <c r="C33" s="47">
        <f>SUM(C24:C30)</f>
        <v>12578328</v>
      </c>
      <c r="D33" s="44">
        <f aca="true" t="shared" si="9" ref="D33:O33">SUM(D24:D30)</f>
        <v>404514</v>
      </c>
      <c r="E33" s="379">
        <f t="shared" si="9"/>
        <v>12982842</v>
      </c>
      <c r="F33" s="46">
        <f t="shared" si="9"/>
        <v>3104843</v>
      </c>
      <c r="G33" s="44">
        <f t="shared" si="9"/>
        <v>3046628</v>
      </c>
      <c r="H33" s="45">
        <f t="shared" si="9"/>
        <v>6151471</v>
      </c>
      <c r="I33" s="46">
        <f t="shared" si="9"/>
        <v>20939</v>
      </c>
      <c r="J33" s="44">
        <f t="shared" si="9"/>
        <v>21549</v>
      </c>
      <c r="K33" s="45">
        <f t="shared" si="9"/>
        <v>42488</v>
      </c>
      <c r="L33" s="46">
        <f t="shared" si="9"/>
        <v>3125782</v>
      </c>
      <c r="M33" s="399">
        <f t="shared" si="9"/>
        <v>3068177</v>
      </c>
      <c r="N33" s="413">
        <f t="shared" si="9"/>
        <v>6193959</v>
      </c>
      <c r="O33" s="43">
        <f t="shared" si="9"/>
        <v>19176801</v>
      </c>
    </row>
    <row r="34" spans="1:15" ht="17.25" customHeight="1">
      <c r="A34" s="42" t="s">
        <v>3</v>
      </c>
      <c r="B34" s="41"/>
      <c r="C34" s="40"/>
      <c r="D34" s="39"/>
      <c r="E34" s="380"/>
      <c r="F34" s="40"/>
      <c r="G34" s="39"/>
      <c r="H34" s="37"/>
      <c r="I34" s="40"/>
      <c r="J34" s="39"/>
      <c r="K34" s="38"/>
      <c r="L34" s="85"/>
      <c r="M34" s="397"/>
      <c r="N34" s="414"/>
      <c r="O34" s="36"/>
    </row>
    <row r="35" spans="1:15" ht="17.25" customHeight="1">
      <c r="A35" s="35" t="s">
        <v>155</v>
      </c>
      <c r="B35" s="34"/>
      <c r="C35" s="437">
        <f>(C30/C17-1)*100</f>
        <v>16.002028192328122</v>
      </c>
      <c r="D35" s="438">
        <f aca="true" t="shared" si="10" ref="D35:O35">(D30/D17-1)*100</f>
        <v>-51.71734268270567</v>
      </c>
      <c r="E35" s="439">
        <f t="shared" si="10"/>
        <v>12.96095318084365</v>
      </c>
      <c r="F35" s="437">
        <f t="shared" si="10"/>
        <v>12.90888849827152</v>
      </c>
      <c r="G35" s="440">
        <f t="shared" si="10"/>
        <v>12.226489018577634</v>
      </c>
      <c r="H35" s="441">
        <f t="shared" si="10"/>
        <v>12.544810704496978</v>
      </c>
      <c r="I35" s="442">
        <f t="shared" si="10"/>
        <v>-91.26566922765872</v>
      </c>
      <c r="J35" s="438">
        <f t="shared" si="10"/>
        <v>-85.71029863243092</v>
      </c>
      <c r="K35" s="443">
        <f t="shared" si="10"/>
        <v>-87.97886393659181</v>
      </c>
      <c r="L35" s="442">
        <f t="shared" si="10"/>
        <v>12.308574198178723</v>
      </c>
      <c r="M35" s="444">
        <f t="shared" si="10"/>
        <v>11.51266606860608</v>
      </c>
      <c r="N35" s="445">
        <f t="shared" si="10"/>
        <v>11.883632351040529</v>
      </c>
      <c r="O35" s="446">
        <f t="shared" si="10"/>
        <v>12.601903821470216</v>
      </c>
    </row>
    <row r="36" spans="1:15" ht="7.5" customHeight="1" thickBot="1">
      <c r="A36" s="33"/>
      <c r="B36" s="32"/>
      <c r="C36" s="31"/>
      <c r="D36" s="30"/>
      <c r="E36" s="381"/>
      <c r="F36" s="29"/>
      <c r="G36" s="27"/>
      <c r="H36" s="26"/>
      <c r="I36" s="29"/>
      <c r="J36" s="27"/>
      <c r="K36" s="28"/>
      <c r="L36" s="29"/>
      <c r="M36" s="400"/>
      <c r="N36" s="415"/>
      <c r="O36" s="25"/>
    </row>
    <row r="37" spans="1:15" ht="17.25" customHeight="1">
      <c r="A37" s="24" t="s">
        <v>2</v>
      </c>
      <c r="B37" s="23"/>
      <c r="C37" s="22"/>
      <c r="D37" s="21"/>
      <c r="E37" s="382"/>
      <c r="F37" s="20"/>
      <c r="G37" s="18"/>
      <c r="H37" s="17"/>
      <c r="I37" s="20"/>
      <c r="J37" s="18"/>
      <c r="K37" s="19"/>
      <c r="L37" s="20"/>
      <c r="M37" s="401"/>
      <c r="N37" s="416"/>
      <c r="O37" s="16"/>
    </row>
    <row r="38" spans="1:15" ht="17.25" customHeight="1" thickBot="1">
      <c r="A38" s="425" t="s">
        <v>156</v>
      </c>
      <c r="B38" s="15"/>
      <c r="C38" s="14">
        <f aca="true" t="shared" si="11" ref="C38:O38">(C33/C32-1)*100</f>
        <v>12.62891031192057</v>
      </c>
      <c r="D38" s="10">
        <f t="shared" si="11"/>
        <v>-19.681756178532638</v>
      </c>
      <c r="E38" s="383">
        <f t="shared" si="11"/>
        <v>11.234676236580853</v>
      </c>
      <c r="F38" s="14">
        <f t="shared" si="11"/>
        <v>13.016686183202575</v>
      </c>
      <c r="G38" s="13">
        <f t="shared" si="11"/>
        <v>13.228713134387714</v>
      </c>
      <c r="H38" s="9">
        <f t="shared" si="11"/>
        <v>13.121597049464429</v>
      </c>
      <c r="I38" s="12">
        <f t="shared" si="11"/>
        <v>-23.359320669082393</v>
      </c>
      <c r="J38" s="10">
        <f t="shared" si="11"/>
        <v>-14.501666402158387</v>
      </c>
      <c r="K38" s="11">
        <f t="shared" si="11"/>
        <v>-19.10899571632556</v>
      </c>
      <c r="L38" s="12">
        <f t="shared" si="11"/>
        <v>12.658493370489921</v>
      </c>
      <c r="M38" s="402">
        <f t="shared" si="11"/>
        <v>12.971369595738258</v>
      </c>
      <c r="N38" s="417">
        <f t="shared" si="11"/>
        <v>12.813259670923326</v>
      </c>
      <c r="O38" s="8">
        <f t="shared" si="11"/>
        <v>11.739694445255333</v>
      </c>
    </row>
    <row r="39" spans="1:14" s="5" customFormat="1" ht="17.25" customHeight="1" thickTop="1">
      <c r="A39" s="84" t="s">
        <v>1</v>
      </c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="5" customFormat="1" ht="13.5" customHeight="1">
      <c r="A40" s="84" t="s">
        <v>0</v>
      </c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65521" ht="14.25">
      <c r="C65521" s="2" t="e">
        <f>((C65517/C65504)-1)*100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P35:IV35 P38:IV38">
    <cfRule type="cellIs" priority="4" dxfId="107" operator="lessThan" stopIfTrue="1">
      <formula>0</formula>
    </cfRule>
  </conditionalFormatting>
  <conditionalFormatting sqref="A35:B35 A38:B38">
    <cfRule type="cellIs" priority="1" dxfId="107" operator="lessThan" stopIfTrue="1">
      <formula>0</formula>
    </cfRule>
  </conditionalFormatting>
  <conditionalFormatting sqref="C34:O38">
    <cfRule type="cellIs" priority="2" dxfId="108" operator="lessThan" stopIfTrue="1">
      <formula>0</formula>
    </cfRule>
    <cfRule type="cellIs" priority="3" dxfId="109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1"/>
  <sheetViews>
    <sheetView showGridLines="0" zoomScale="88" zoomScaleNormal="88" zoomScalePageLayoutView="0" workbookViewId="0" topLeftCell="A1">
      <selection activeCell="N17" sqref="N17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491" t="s">
        <v>28</v>
      </c>
      <c r="O1" s="491"/>
    </row>
    <row r="2" ht="5.25" customHeight="1"/>
    <row r="3" ht="4.5" customHeight="1" thickBot="1"/>
    <row r="4" spans="1:15" ht="13.5" customHeight="1" thickTop="1">
      <c r="A4" s="500" t="s">
        <v>32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2"/>
    </row>
    <row r="5" spans="1:15" ht="12.75" customHeight="1">
      <c r="A5" s="503"/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5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492" t="s">
        <v>26</v>
      </c>
      <c r="D7" s="493"/>
      <c r="E7" s="494"/>
      <c r="F7" s="515" t="s">
        <v>25</v>
      </c>
      <c r="G7" s="516"/>
      <c r="H7" s="516"/>
      <c r="I7" s="516"/>
      <c r="J7" s="516"/>
      <c r="K7" s="516"/>
      <c r="L7" s="516"/>
      <c r="M7" s="516"/>
      <c r="N7" s="519"/>
      <c r="O7" s="495" t="s">
        <v>24</v>
      </c>
    </row>
    <row r="8" spans="1:15" ht="3.75" customHeight="1" thickBot="1">
      <c r="A8" s="78"/>
      <c r="B8" s="77"/>
      <c r="C8" s="76"/>
      <c r="D8" s="75"/>
      <c r="E8" s="74"/>
      <c r="F8" s="517"/>
      <c r="G8" s="518"/>
      <c r="H8" s="518"/>
      <c r="I8" s="518"/>
      <c r="J8" s="518"/>
      <c r="K8" s="518"/>
      <c r="L8" s="518"/>
      <c r="M8" s="518"/>
      <c r="N8" s="520"/>
      <c r="O8" s="496"/>
    </row>
    <row r="9" spans="1:15" ht="21.75" customHeight="1" thickBot="1" thickTop="1">
      <c r="A9" s="509" t="s">
        <v>23</v>
      </c>
      <c r="B9" s="510"/>
      <c r="C9" s="511" t="s">
        <v>22</v>
      </c>
      <c r="D9" s="513" t="s">
        <v>21</v>
      </c>
      <c r="E9" s="498" t="s">
        <v>17</v>
      </c>
      <c r="F9" s="492" t="s">
        <v>22</v>
      </c>
      <c r="G9" s="493"/>
      <c r="H9" s="493"/>
      <c r="I9" s="492" t="s">
        <v>21</v>
      </c>
      <c r="J9" s="493"/>
      <c r="K9" s="494"/>
      <c r="L9" s="87" t="s">
        <v>20</v>
      </c>
      <c r="M9" s="86"/>
      <c r="N9" s="86"/>
      <c r="O9" s="496"/>
    </row>
    <row r="10" spans="1:15" s="67" customFormat="1" ht="18.75" customHeight="1" thickBot="1">
      <c r="A10" s="73"/>
      <c r="B10" s="72"/>
      <c r="C10" s="512"/>
      <c r="D10" s="514"/>
      <c r="E10" s="499"/>
      <c r="F10" s="70" t="s">
        <v>31</v>
      </c>
      <c r="G10" s="69" t="s">
        <v>30</v>
      </c>
      <c r="H10" s="68" t="s">
        <v>17</v>
      </c>
      <c r="I10" s="70" t="s">
        <v>31</v>
      </c>
      <c r="J10" s="69" t="s">
        <v>30</v>
      </c>
      <c r="K10" s="71" t="s">
        <v>17</v>
      </c>
      <c r="L10" s="70" t="s">
        <v>31</v>
      </c>
      <c r="M10" s="395" t="s">
        <v>30</v>
      </c>
      <c r="N10" s="460" t="s">
        <v>17</v>
      </c>
      <c r="O10" s="497"/>
    </row>
    <row r="11" spans="1:15" s="65" customFormat="1" ht="18.75" customHeight="1" thickTop="1">
      <c r="A11" s="506">
        <v>2014</v>
      </c>
      <c r="B11" s="477" t="s">
        <v>7</v>
      </c>
      <c r="C11" s="428">
        <v>10653.711999999998</v>
      </c>
      <c r="D11" s="429">
        <v>1017.6409999999993</v>
      </c>
      <c r="E11" s="374">
        <f aca="true" t="shared" si="0" ref="E11:E24">D11+C11</f>
        <v>11671.352999999997</v>
      </c>
      <c r="F11" s="428">
        <v>25908.55299999999</v>
      </c>
      <c r="G11" s="430">
        <v>12976.106999999996</v>
      </c>
      <c r="H11" s="431">
        <f aca="true" t="shared" si="1" ref="H11:H22">G11+F11</f>
        <v>38884.65999999999</v>
      </c>
      <c r="I11" s="432">
        <v>4100.289</v>
      </c>
      <c r="J11" s="433">
        <v>1868.2300000000005</v>
      </c>
      <c r="K11" s="434">
        <f aca="true" t="shared" si="2" ref="K11:K22">J11+I11</f>
        <v>5968.519</v>
      </c>
      <c r="L11" s="435">
        <f aca="true" t="shared" si="3" ref="L11:N24">I11+F11</f>
        <v>30008.84199999999</v>
      </c>
      <c r="M11" s="436">
        <f t="shared" si="3"/>
        <v>14844.336999999996</v>
      </c>
      <c r="N11" s="409">
        <f t="shared" si="3"/>
        <v>44853.17899999999</v>
      </c>
      <c r="O11" s="66">
        <f aca="true" t="shared" si="4" ref="O11:O24">N11+E11</f>
        <v>56524.531999999985</v>
      </c>
    </row>
    <row r="12" spans="1:15" ht="18.75" customHeight="1">
      <c r="A12" s="507"/>
      <c r="B12" s="477" t="s">
        <v>6</v>
      </c>
      <c r="C12" s="52">
        <v>10965.95799999999</v>
      </c>
      <c r="D12" s="61">
        <v>836.9979999999988</v>
      </c>
      <c r="E12" s="375">
        <f t="shared" si="0"/>
        <v>11802.95599999999</v>
      </c>
      <c r="F12" s="52">
        <v>26864.515999999992</v>
      </c>
      <c r="G12" s="50">
        <v>13515.879</v>
      </c>
      <c r="H12" s="56">
        <f t="shared" si="1"/>
        <v>40380.39499999999</v>
      </c>
      <c r="I12" s="59">
        <v>3039.6059999999993</v>
      </c>
      <c r="J12" s="58">
        <v>1770.657</v>
      </c>
      <c r="K12" s="57">
        <f t="shared" si="2"/>
        <v>4810.262999999999</v>
      </c>
      <c r="L12" s="351">
        <f t="shared" si="3"/>
        <v>29904.121999999992</v>
      </c>
      <c r="M12" s="396">
        <f t="shared" si="3"/>
        <v>15286.536</v>
      </c>
      <c r="N12" s="410">
        <f t="shared" si="3"/>
        <v>45190.65799999999</v>
      </c>
      <c r="O12" s="55">
        <f t="shared" si="4"/>
        <v>56993.61399999998</v>
      </c>
    </row>
    <row r="13" spans="1:15" ht="18.75" customHeight="1">
      <c r="A13" s="507"/>
      <c r="B13" s="477" t="s">
        <v>5</v>
      </c>
      <c r="C13" s="52">
        <v>11596.465999999988</v>
      </c>
      <c r="D13" s="61">
        <v>1472.229</v>
      </c>
      <c r="E13" s="375">
        <f t="shared" si="0"/>
        <v>13068.694999999987</v>
      </c>
      <c r="F13" s="52">
        <v>24265.558000000005</v>
      </c>
      <c r="G13" s="50">
        <v>15489.086999999994</v>
      </c>
      <c r="H13" s="56">
        <f t="shared" si="1"/>
        <v>39754.645</v>
      </c>
      <c r="I13" s="351">
        <v>2973.897</v>
      </c>
      <c r="J13" s="58">
        <v>2387.3499999999995</v>
      </c>
      <c r="K13" s="57">
        <f t="shared" si="2"/>
        <v>5361.246999999999</v>
      </c>
      <c r="L13" s="351">
        <f t="shared" si="3"/>
        <v>27239.455000000005</v>
      </c>
      <c r="M13" s="396">
        <f t="shared" si="3"/>
        <v>17876.436999999994</v>
      </c>
      <c r="N13" s="410">
        <f t="shared" si="3"/>
        <v>45115.89199999999</v>
      </c>
      <c r="O13" s="55">
        <f t="shared" si="4"/>
        <v>58184.58699999998</v>
      </c>
    </row>
    <row r="14" spans="1:15" ht="18.75" customHeight="1">
      <c r="A14" s="507"/>
      <c r="B14" s="477" t="s">
        <v>16</v>
      </c>
      <c r="C14" s="52">
        <v>11967.662999999997</v>
      </c>
      <c r="D14" s="61">
        <v>1041.5179999999993</v>
      </c>
      <c r="E14" s="375">
        <f t="shared" si="0"/>
        <v>13009.180999999997</v>
      </c>
      <c r="F14" s="52">
        <v>31124.71500000001</v>
      </c>
      <c r="G14" s="50">
        <v>14376.518000000002</v>
      </c>
      <c r="H14" s="56">
        <f t="shared" si="1"/>
        <v>45501.233000000015</v>
      </c>
      <c r="I14" s="59">
        <v>6392.021</v>
      </c>
      <c r="J14" s="58">
        <v>2681.583</v>
      </c>
      <c r="K14" s="57">
        <f t="shared" si="2"/>
        <v>9073.604</v>
      </c>
      <c r="L14" s="351">
        <f t="shared" si="3"/>
        <v>37516.73600000001</v>
      </c>
      <c r="M14" s="396">
        <f t="shared" si="3"/>
        <v>17058.101000000002</v>
      </c>
      <c r="N14" s="410">
        <f t="shared" si="3"/>
        <v>54574.837000000014</v>
      </c>
      <c r="O14" s="55">
        <f t="shared" si="4"/>
        <v>67584.01800000001</v>
      </c>
    </row>
    <row r="15" spans="1:15" s="65" customFormat="1" ht="18.75" customHeight="1">
      <c r="A15" s="507"/>
      <c r="B15" s="477" t="s">
        <v>15</v>
      </c>
      <c r="C15" s="52">
        <v>13462.749000000005</v>
      </c>
      <c r="D15" s="61">
        <v>1292.659999999999</v>
      </c>
      <c r="E15" s="375">
        <f t="shared" si="0"/>
        <v>14755.409000000003</v>
      </c>
      <c r="F15" s="52">
        <v>29412.062999999995</v>
      </c>
      <c r="G15" s="50">
        <v>15499.041999999998</v>
      </c>
      <c r="H15" s="56">
        <f t="shared" si="1"/>
        <v>44911.104999999996</v>
      </c>
      <c r="I15" s="59">
        <v>3798.7889999999998</v>
      </c>
      <c r="J15" s="58">
        <v>1374.618</v>
      </c>
      <c r="K15" s="57">
        <f t="shared" si="2"/>
        <v>5173.406999999999</v>
      </c>
      <c r="L15" s="351">
        <f t="shared" si="3"/>
        <v>33210.85199999999</v>
      </c>
      <c r="M15" s="396">
        <f t="shared" si="3"/>
        <v>16873.659999999996</v>
      </c>
      <c r="N15" s="410">
        <f t="shared" si="3"/>
        <v>50084.511999999995</v>
      </c>
      <c r="O15" s="55">
        <f t="shared" si="4"/>
        <v>64839.921</v>
      </c>
    </row>
    <row r="16" spans="1:15" s="371" customFormat="1" ht="18.75" customHeight="1">
      <c r="A16" s="507"/>
      <c r="B16" s="478" t="s">
        <v>14</v>
      </c>
      <c r="C16" s="52">
        <v>10812.916000000012</v>
      </c>
      <c r="D16" s="61">
        <v>984.2469999999993</v>
      </c>
      <c r="E16" s="375">
        <f t="shared" si="0"/>
        <v>11797.163000000011</v>
      </c>
      <c r="F16" s="52">
        <v>24516.002000000008</v>
      </c>
      <c r="G16" s="50">
        <v>14249.827</v>
      </c>
      <c r="H16" s="56">
        <f t="shared" si="1"/>
        <v>38765.829000000005</v>
      </c>
      <c r="I16" s="59">
        <v>2606.201</v>
      </c>
      <c r="J16" s="58">
        <v>1012.798</v>
      </c>
      <c r="K16" s="57">
        <f t="shared" si="2"/>
        <v>3618.999</v>
      </c>
      <c r="L16" s="351">
        <f t="shared" si="3"/>
        <v>27122.20300000001</v>
      </c>
      <c r="M16" s="396">
        <f t="shared" si="3"/>
        <v>15262.625</v>
      </c>
      <c r="N16" s="410">
        <f t="shared" si="3"/>
        <v>42384.82800000001</v>
      </c>
      <c r="O16" s="55">
        <f t="shared" si="4"/>
        <v>54181.99100000002</v>
      </c>
    </row>
    <row r="17" spans="1:15" s="704" customFormat="1" ht="18.75" customHeight="1">
      <c r="A17" s="507"/>
      <c r="B17" s="691" t="s">
        <v>13</v>
      </c>
      <c r="C17" s="692">
        <v>12867.35100000001</v>
      </c>
      <c r="D17" s="693">
        <v>1137.2699999999998</v>
      </c>
      <c r="E17" s="694">
        <f t="shared" si="0"/>
        <v>14004.62100000001</v>
      </c>
      <c r="F17" s="692">
        <v>26669.356</v>
      </c>
      <c r="G17" s="695">
        <v>16662.765000000003</v>
      </c>
      <c r="H17" s="696">
        <f t="shared" si="1"/>
        <v>43332.121</v>
      </c>
      <c r="I17" s="697">
        <v>2481.192</v>
      </c>
      <c r="J17" s="698">
        <v>1233.7810000000002</v>
      </c>
      <c r="K17" s="699">
        <f t="shared" si="2"/>
        <v>3714.973</v>
      </c>
      <c r="L17" s="700">
        <f t="shared" si="3"/>
        <v>29150.548</v>
      </c>
      <c r="M17" s="701">
        <f t="shared" si="3"/>
        <v>17896.546000000002</v>
      </c>
      <c r="N17" s="702">
        <f t="shared" si="3"/>
        <v>47047.094</v>
      </c>
      <c r="O17" s="703">
        <f t="shared" si="4"/>
        <v>61051.71500000001</v>
      </c>
    </row>
    <row r="18" spans="1:15" s="394" customFormat="1" ht="18.75" customHeight="1">
      <c r="A18" s="507"/>
      <c r="B18" s="477" t="s">
        <v>12</v>
      </c>
      <c r="C18" s="52">
        <v>12532.27700000001</v>
      </c>
      <c r="D18" s="61">
        <v>1221.5119999999993</v>
      </c>
      <c r="E18" s="375">
        <f t="shared" si="0"/>
        <v>13753.789000000008</v>
      </c>
      <c r="F18" s="52">
        <v>27904.09700000001</v>
      </c>
      <c r="G18" s="50">
        <v>18698.69400000001</v>
      </c>
      <c r="H18" s="56">
        <f t="shared" si="1"/>
        <v>46602.79100000002</v>
      </c>
      <c r="I18" s="59">
        <v>2572.136</v>
      </c>
      <c r="J18" s="58">
        <v>1004.0490000000001</v>
      </c>
      <c r="K18" s="57">
        <f t="shared" si="2"/>
        <v>3576.185</v>
      </c>
      <c r="L18" s="351">
        <f t="shared" si="3"/>
        <v>30476.233000000007</v>
      </c>
      <c r="M18" s="396">
        <f t="shared" si="3"/>
        <v>19702.74300000001</v>
      </c>
      <c r="N18" s="410">
        <f t="shared" si="3"/>
        <v>50178.97600000002</v>
      </c>
      <c r="O18" s="55">
        <f t="shared" si="4"/>
        <v>63932.76500000003</v>
      </c>
    </row>
    <row r="19" spans="1:15" ht="18.75" customHeight="1">
      <c r="A19" s="507"/>
      <c r="B19" s="477" t="s">
        <v>11</v>
      </c>
      <c r="C19" s="52">
        <v>12734.114000000005</v>
      </c>
      <c r="D19" s="61">
        <v>1221.9419999999993</v>
      </c>
      <c r="E19" s="375">
        <f t="shared" si="0"/>
        <v>13956.056000000004</v>
      </c>
      <c r="F19" s="52">
        <v>26812.660000000003</v>
      </c>
      <c r="G19" s="50">
        <v>17190.136</v>
      </c>
      <c r="H19" s="56">
        <f t="shared" si="1"/>
        <v>44002.796</v>
      </c>
      <c r="I19" s="59">
        <v>3099.704</v>
      </c>
      <c r="J19" s="58">
        <v>854.8979999999999</v>
      </c>
      <c r="K19" s="57">
        <f t="shared" si="2"/>
        <v>3954.602</v>
      </c>
      <c r="L19" s="351">
        <f t="shared" si="3"/>
        <v>29912.364000000005</v>
      </c>
      <c r="M19" s="396">
        <f t="shared" si="3"/>
        <v>18045.034</v>
      </c>
      <c r="N19" s="410">
        <f t="shared" si="3"/>
        <v>47957.398</v>
      </c>
      <c r="O19" s="55">
        <f t="shared" si="4"/>
        <v>61913.454000000005</v>
      </c>
    </row>
    <row r="20" spans="1:15" s="403" customFormat="1" ht="18.75" customHeight="1">
      <c r="A20" s="507"/>
      <c r="B20" s="477" t="s">
        <v>10</v>
      </c>
      <c r="C20" s="52">
        <v>13366.862000000008</v>
      </c>
      <c r="D20" s="61">
        <v>1316.7149999999995</v>
      </c>
      <c r="E20" s="375">
        <f t="shared" si="0"/>
        <v>14683.577000000008</v>
      </c>
      <c r="F20" s="52">
        <v>28769.614999999998</v>
      </c>
      <c r="G20" s="50">
        <v>18602.625000000015</v>
      </c>
      <c r="H20" s="56">
        <f t="shared" si="1"/>
        <v>47372.24000000001</v>
      </c>
      <c r="I20" s="59">
        <v>4645.633</v>
      </c>
      <c r="J20" s="58">
        <v>2074.9030000000002</v>
      </c>
      <c r="K20" s="57">
        <f t="shared" si="2"/>
        <v>6720.536</v>
      </c>
      <c r="L20" s="351">
        <f t="shared" si="3"/>
        <v>33415.248</v>
      </c>
      <c r="M20" s="396">
        <f t="shared" si="3"/>
        <v>20677.528000000013</v>
      </c>
      <c r="N20" s="410">
        <f t="shared" si="3"/>
        <v>54092.77600000001</v>
      </c>
      <c r="O20" s="55">
        <f t="shared" si="4"/>
        <v>68776.35300000002</v>
      </c>
    </row>
    <row r="21" spans="1:15" s="54" customFormat="1" ht="18.75" customHeight="1">
      <c r="A21" s="507"/>
      <c r="B21" s="477" t="s">
        <v>9</v>
      </c>
      <c r="C21" s="52">
        <v>13158.135000000017</v>
      </c>
      <c r="D21" s="61">
        <v>1207.3129999999999</v>
      </c>
      <c r="E21" s="375">
        <f t="shared" si="0"/>
        <v>14365.448000000017</v>
      </c>
      <c r="F21" s="52">
        <v>29066.886</v>
      </c>
      <c r="G21" s="50">
        <v>19462.78</v>
      </c>
      <c r="H21" s="56">
        <f t="shared" si="1"/>
        <v>48529.666</v>
      </c>
      <c r="I21" s="59">
        <v>2189.119</v>
      </c>
      <c r="J21" s="58">
        <v>1200.839</v>
      </c>
      <c r="K21" s="57">
        <f t="shared" si="2"/>
        <v>3389.958</v>
      </c>
      <c r="L21" s="351">
        <f t="shared" si="3"/>
        <v>31256.004999999997</v>
      </c>
      <c r="M21" s="396">
        <f t="shared" si="3"/>
        <v>20663.619</v>
      </c>
      <c r="N21" s="410">
        <f t="shared" si="3"/>
        <v>51919.623999999996</v>
      </c>
      <c r="O21" s="55">
        <f t="shared" si="4"/>
        <v>66285.07200000001</v>
      </c>
    </row>
    <row r="22" spans="1:15" ht="18.75" customHeight="1" thickBot="1">
      <c r="A22" s="508"/>
      <c r="B22" s="477" t="s">
        <v>8</v>
      </c>
      <c r="C22" s="52">
        <v>14296.916999999994</v>
      </c>
      <c r="D22" s="61">
        <v>1512.6399999999996</v>
      </c>
      <c r="E22" s="375">
        <f t="shared" si="0"/>
        <v>15809.556999999993</v>
      </c>
      <c r="F22" s="52">
        <v>27449.472000000005</v>
      </c>
      <c r="G22" s="50">
        <v>18554.537999999993</v>
      </c>
      <c r="H22" s="56">
        <f t="shared" si="1"/>
        <v>46004.009999999995</v>
      </c>
      <c r="I22" s="59">
        <v>914.3299999999999</v>
      </c>
      <c r="J22" s="58">
        <v>678.777</v>
      </c>
      <c r="K22" s="57">
        <f t="shared" si="2"/>
        <v>1593.107</v>
      </c>
      <c r="L22" s="351">
        <f t="shared" si="3"/>
        <v>28363.802000000003</v>
      </c>
      <c r="M22" s="396">
        <f t="shared" si="3"/>
        <v>19233.314999999995</v>
      </c>
      <c r="N22" s="410">
        <f t="shared" si="3"/>
        <v>47597.117</v>
      </c>
      <c r="O22" s="55">
        <f t="shared" si="4"/>
        <v>63406.67399999999</v>
      </c>
    </row>
    <row r="23" spans="1:15" ht="3.75" customHeight="1">
      <c r="A23" s="64"/>
      <c r="B23" s="479"/>
      <c r="C23" s="63"/>
      <c r="D23" s="62"/>
      <c r="E23" s="376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97">
        <f t="shared" si="3"/>
        <v>0</v>
      </c>
      <c r="N23" s="411">
        <f t="shared" si="3"/>
        <v>0</v>
      </c>
      <c r="O23" s="36">
        <f t="shared" si="4"/>
        <v>0</v>
      </c>
    </row>
    <row r="24" spans="1:15" ht="19.5" customHeight="1">
      <c r="A24" s="481">
        <v>2015</v>
      </c>
      <c r="B24" s="480" t="s">
        <v>7</v>
      </c>
      <c r="C24" s="52">
        <v>11422.357000000005</v>
      </c>
      <c r="D24" s="61">
        <v>893.5599999999994</v>
      </c>
      <c r="E24" s="375">
        <f t="shared" si="0"/>
        <v>12315.917000000005</v>
      </c>
      <c r="F24" s="60">
        <v>27552.825000000008</v>
      </c>
      <c r="G24" s="50">
        <v>14248.001999999999</v>
      </c>
      <c r="H24" s="56">
        <f aca="true" t="shared" si="5" ref="H24:H30">G24+F24</f>
        <v>41800.827000000005</v>
      </c>
      <c r="I24" s="59">
        <v>3310.6169999999997</v>
      </c>
      <c r="J24" s="58">
        <v>1058.1740000000002</v>
      </c>
      <c r="K24" s="57">
        <f aca="true" t="shared" si="6" ref="K24:K29">J24+I24</f>
        <v>4368.791</v>
      </c>
      <c r="L24" s="351">
        <f t="shared" si="3"/>
        <v>30863.442000000006</v>
      </c>
      <c r="M24" s="396">
        <f t="shared" si="3"/>
        <v>15306.176</v>
      </c>
      <c r="N24" s="410">
        <f t="shared" si="3"/>
        <v>46169.618</v>
      </c>
      <c r="O24" s="55">
        <f t="shared" si="4"/>
        <v>58485.535</v>
      </c>
    </row>
    <row r="25" spans="1:15" ht="19.5" customHeight="1">
      <c r="A25" s="481"/>
      <c r="B25" s="480" t="s">
        <v>6</v>
      </c>
      <c r="C25" s="52">
        <v>11591.259999999997</v>
      </c>
      <c r="D25" s="61">
        <v>968.0126000000004</v>
      </c>
      <c r="E25" s="375">
        <f>D25+C25</f>
        <v>12559.272599999997</v>
      </c>
      <c r="F25" s="60">
        <v>27124.277999999988</v>
      </c>
      <c r="G25" s="50">
        <v>14538.316000000006</v>
      </c>
      <c r="H25" s="56">
        <f t="shared" si="5"/>
        <v>41662.594</v>
      </c>
      <c r="I25" s="59">
        <v>5137.088</v>
      </c>
      <c r="J25" s="58">
        <v>975.6529999999999</v>
      </c>
      <c r="K25" s="57">
        <f t="shared" si="6"/>
        <v>6112.741</v>
      </c>
      <c r="L25" s="351">
        <f aca="true" t="shared" si="7" ref="L25:N26">I25+F25</f>
        <v>32261.365999999987</v>
      </c>
      <c r="M25" s="396">
        <f t="shared" si="7"/>
        <v>15513.969000000006</v>
      </c>
      <c r="N25" s="410">
        <f t="shared" si="7"/>
        <v>47775.335</v>
      </c>
      <c r="O25" s="55">
        <f>N25+E25</f>
        <v>60334.607599999996</v>
      </c>
    </row>
    <row r="26" spans="1:15" ht="19.5" customHeight="1">
      <c r="A26" s="481"/>
      <c r="B26" s="480" t="s">
        <v>5</v>
      </c>
      <c r="C26" s="52">
        <v>13973.525</v>
      </c>
      <c r="D26" s="61">
        <v>1109.356999999999</v>
      </c>
      <c r="E26" s="375">
        <f>D26+C26</f>
        <v>15082.881999999998</v>
      </c>
      <c r="F26" s="60">
        <v>28377.528000000006</v>
      </c>
      <c r="G26" s="50">
        <v>16314.130000000005</v>
      </c>
      <c r="H26" s="56">
        <f t="shared" si="5"/>
        <v>44691.65800000001</v>
      </c>
      <c r="I26" s="59">
        <v>3826.87</v>
      </c>
      <c r="J26" s="58">
        <v>2381.3109999999997</v>
      </c>
      <c r="K26" s="57">
        <f t="shared" si="6"/>
        <v>6208.181</v>
      </c>
      <c r="L26" s="351">
        <f t="shared" si="7"/>
        <v>32204.398000000005</v>
      </c>
      <c r="M26" s="396">
        <f t="shared" si="7"/>
        <v>18695.441000000006</v>
      </c>
      <c r="N26" s="410">
        <f t="shared" si="7"/>
        <v>50899.83900000001</v>
      </c>
      <c r="O26" s="55">
        <f>N26+E26</f>
        <v>65982.721</v>
      </c>
    </row>
    <row r="27" spans="1:15" ht="19.5" customHeight="1">
      <c r="A27" s="481"/>
      <c r="B27" s="480" t="s">
        <v>16</v>
      </c>
      <c r="C27" s="52">
        <v>12208.576999999994</v>
      </c>
      <c r="D27" s="61">
        <v>964.9569999999997</v>
      </c>
      <c r="E27" s="375">
        <f>D27+C27</f>
        <v>13173.533999999994</v>
      </c>
      <c r="F27" s="60">
        <v>29626.566000000006</v>
      </c>
      <c r="G27" s="50">
        <v>14850.063000000002</v>
      </c>
      <c r="H27" s="56">
        <f t="shared" si="5"/>
        <v>44476.62900000001</v>
      </c>
      <c r="I27" s="59">
        <v>7135.207</v>
      </c>
      <c r="J27" s="58">
        <v>1884.4250000000002</v>
      </c>
      <c r="K27" s="57">
        <f t="shared" si="6"/>
        <v>9019.632000000001</v>
      </c>
      <c r="L27" s="351">
        <f aca="true" t="shared" si="8" ref="L27:N29">I27+F27</f>
        <v>36761.77300000001</v>
      </c>
      <c r="M27" s="396">
        <f t="shared" si="8"/>
        <v>16734.488</v>
      </c>
      <c r="N27" s="410">
        <f t="shared" si="8"/>
        <v>53496.26100000001</v>
      </c>
      <c r="O27" s="55">
        <f>N27+E27</f>
        <v>66669.79500000001</v>
      </c>
    </row>
    <row r="28" spans="1:15" ht="19.5" customHeight="1">
      <c r="A28" s="481"/>
      <c r="B28" s="480" t="s">
        <v>15</v>
      </c>
      <c r="C28" s="52">
        <v>13080.334000000003</v>
      </c>
      <c r="D28" s="61">
        <v>1159.193999999999</v>
      </c>
      <c r="E28" s="375">
        <f>D28+C28</f>
        <v>14239.528000000002</v>
      </c>
      <c r="F28" s="60">
        <v>29504.54599999999</v>
      </c>
      <c r="G28" s="50">
        <v>16065.203999999998</v>
      </c>
      <c r="H28" s="56">
        <f t="shared" si="5"/>
        <v>45569.749999999985</v>
      </c>
      <c r="I28" s="59">
        <v>4039.4820000000004</v>
      </c>
      <c r="J28" s="58">
        <v>1740.6999999999998</v>
      </c>
      <c r="K28" s="57">
        <f t="shared" si="6"/>
        <v>5780.182000000001</v>
      </c>
      <c r="L28" s="351">
        <f t="shared" si="8"/>
        <v>33544.02799999999</v>
      </c>
      <c r="M28" s="396">
        <f t="shared" si="8"/>
        <v>17805.904</v>
      </c>
      <c r="N28" s="410">
        <f t="shared" si="8"/>
        <v>51349.931999999986</v>
      </c>
      <c r="O28" s="55">
        <f>N28+E28</f>
        <v>65589.45999999999</v>
      </c>
    </row>
    <row r="29" spans="1:15" ht="19.5" customHeight="1">
      <c r="A29" s="481"/>
      <c r="B29" s="480" t="s">
        <v>14</v>
      </c>
      <c r="C29" s="52">
        <v>12352.007000000001</v>
      </c>
      <c r="D29" s="61">
        <v>1306.6719999999996</v>
      </c>
      <c r="E29" s="375">
        <f>D29+C29</f>
        <v>13658.679</v>
      </c>
      <c r="F29" s="60">
        <v>25557.666000000005</v>
      </c>
      <c r="G29" s="50">
        <v>15181.581999999993</v>
      </c>
      <c r="H29" s="56">
        <f t="shared" si="5"/>
        <v>40739.248</v>
      </c>
      <c r="I29" s="59">
        <v>3415.4640000000004</v>
      </c>
      <c r="J29" s="58">
        <v>1376.77</v>
      </c>
      <c r="K29" s="57">
        <f t="shared" si="6"/>
        <v>4792.234</v>
      </c>
      <c r="L29" s="351">
        <f t="shared" si="8"/>
        <v>28973.130000000005</v>
      </c>
      <c r="M29" s="396">
        <f t="shared" si="8"/>
        <v>16558.35199999999</v>
      </c>
      <c r="N29" s="410">
        <f t="shared" si="8"/>
        <v>45531.482</v>
      </c>
      <c r="O29" s="55">
        <f>N29+E29</f>
        <v>59190.16100000001</v>
      </c>
    </row>
    <row r="30" spans="1:15" s="54" customFormat="1" ht="19.5" customHeight="1" thickBot="1">
      <c r="A30" s="481"/>
      <c r="B30" s="705" t="s">
        <v>13</v>
      </c>
      <c r="C30" s="692">
        <v>14170.993999999995</v>
      </c>
      <c r="D30" s="693">
        <v>1403.0439999999994</v>
      </c>
      <c r="E30" s="694">
        <f>D30+C30</f>
        <v>15574.037999999995</v>
      </c>
      <c r="F30" s="706">
        <v>26989.00799999999</v>
      </c>
      <c r="G30" s="695">
        <v>16475.081</v>
      </c>
      <c r="H30" s="696">
        <f t="shared" si="5"/>
        <v>43464.08899999999</v>
      </c>
      <c r="I30" s="697">
        <v>2718.3680000000004</v>
      </c>
      <c r="J30" s="698">
        <v>1373.1100000000001</v>
      </c>
      <c r="K30" s="699">
        <f>J30+I30</f>
        <v>4091.4780000000005</v>
      </c>
      <c r="L30" s="700">
        <f>I30+F30</f>
        <v>29707.37599999999</v>
      </c>
      <c r="M30" s="701">
        <f>J30+G30</f>
        <v>17848.191</v>
      </c>
      <c r="N30" s="702">
        <f>K30+H30</f>
        <v>47555.566999999995</v>
      </c>
      <c r="O30" s="703">
        <f>N30+E30</f>
        <v>63129.60499999999</v>
      </c>
    </row>
    <row r="31" spans="1:15" ht="18" customHeight="1">
      <c r="A31" s="53" t="s">
        <v>4</v>
      </c>
      <c r="B31" s="41"/>
      <c r="C31" s="40"/>
      <c r="D31" s="39"/>
      <c r="E31" s="377"/>
      <c r="F31" s="40"/>
      <c r="G31" s="39"/>
      <c r="H31" s="38"/>
      <c r="I31" s="40"/>
      <c r="J31" s="39"/>
      <c r="K31" s="38"/>
      <c r="L31" s="85"/>
      <c r="M31" s="397"/>
      <c r="N31" s="411"/>
      <c r="O31" s="36"/>
    </row>
    <row r="32" spans="1:15" ht="18" customHeight="1">
      <c r="A32" s="35" t="s">
        <v>153</v>
      </c>
      <c r="B32" s="48"/>
      <c r="C32" s="52">
        <f>SUM(C11:C17)</f>
        <v>82326.81499999999</v>
      </c>
      <c r="D32" s="50">
        <f aca="true" t="shared" si="9" ref="D32:O32">SUM(D11:D17)</f>
        <v>7782.562999999996</v>
      </c>
      <c r="E32" s="378">
        <f t="shared" si="9"/>
        <v>90109.378</v>
      </c>
      <c r="F32" s="52">
        <f t="shared" si="9"/>
        <v>188760.76299999998</v>
      </c>
      <c r="G32" s="50">
        <f t="shared" si="9"/>
        <v>102769.22499999999</v>
      </c>
      <c r="H32" s="51">
        <f t="shared" si="9"/>
        <v>291529.988</v>
      </c>
      <c r="I32" s="52">
        <f t="shared" si="9"/>
        <v>25391.995</v>
      </c>
      <c r="J32" s="50">
        <f t="shared" si="9"/>
        <v>12329.017000000002</v>
      </c>
      <c r="K32" s="51">
        <f t="shared" si="9"/>
        <v>37721.011999999995</v>
      </c>
      <c r="L32" s="52">
        <f t="shared" si="9"/>
        <v>214152.758</v>
      </c>
      <c r="M32" s="398">
        <f t="shared" si="9"/>
        <v>115098.242</v>
      </c>
      <c r="N32" s="412">
        <f t="shared" si="9"/>
        <v>329250.99999999994</v>
      </c>
      <c r="O32" s="49">
        <f t="shared" si="9"/>
        <v>419360.378</v>
      </c>
    </row>
    <row r="33" spans="1:15" ht="18" customHeight="1" thickBot="1">
      <c r="A33" s="35" t="s">
        <v>154</v>
      </c>
      <c r="B33" s="48"/>
      <c r="C33" s="47">
        <f>SUM(C24:C30)</f>
        <v>88799.05399999999</v>
      </c>
      <c r="D33" s="44">
        <f aca="true" t="shared" si="10" ref="D33:O33">SUM(D24:D30)</f>
        <v>7804.796599999996</v>
      </c>
      <c r="E33" s="379">
        <f t="shared" si="10"/>
        <v>96603.85059999999</v>
      </c>
      <c r="F33" s="46">
        <f t="shared" si="10"/>
        <v>194732.417</v>
      </c>
      <c r="G33" s="44">
        <f t="shared" si="10"/>
        <v>107672.378</v>
      </c>
      <c r="H33" s="45">
        <f t="shared" si="10"/>
        <v>302404.795</v>
      </c>
      <c r="I33" s="46">
        <f t="shared" si="10"/>
        <v>29583.095999999998</v>
      </c>
      <c r="J33" s="44">
        <f t="shared" si="10"/>
        <v>10790.143</v>
      </c>
      <c r="K33" s="45">
        <f t="shared" si="10"/>
        <v>40373.239</v>
      </c>
      <c r="L33" s="46">
        <f t="shared" si="10"/>
        <v>224315.51299999998</v>
      </c>
      <c r="M33" s="399">
        <f t="shared" si="10"/>
        <v>118462.52099999998</v>
      </c>
      <c r="N33" s="413">
        <f t="shared" si="10"/>
        <v>342778.034</v>
      </c>
      <c r="O33" s="43">
        <f t="shared" si="10"/>
        <v>439381.8846</v>
      </c>
    </row>
    <row r="34" spans="1:15" ht="17.25" customHeight="1">
      <c r="A34" s="42" t="s">
        <v>3</v>
      </c>
      <c r="B34" s="41"/>
      <c r="C34" s="40"/>
      <c r="D34" s="39"/>
      <c r="E34" s="380"/>
      <c r="F34" s="40"/>
      <c r="G34" s="39"/>
      <c r="H34" s="37"/>
      <c r="I34" s="40"/>
      <c r="J34" s="39"/>
      <c r="K34" s="38"/>
      <c r="L34" s="85"/>
      <c r="M34" s="397"/>
      <c r="N34" s="414"/>
      <c r="O34" s="36"/>
    </row>
    <row r="35" spans="1:15" ht="17.25" customHeight="1">
      <c r="A35" s="35" t="s">
        <v>155</v>
      </c>
      <c r="B35" s="34"/>
      <c r="C35" s="437">
        <f>(C30/C17-1)*100</f>
        <v>10.131401560429843</v>
      </c>
      <c r="D35" s="438">
        <f aca="true" t="shared" si="11" ref="D35:O35">(D30/D17-1)*100</f>
        <v>23.369472508727007</v>
      </c>
      <c r="E35" s="439">
        <f t="shared" si="11"/>
        <v>11.206422508684689</v>
      </c>
      <c r="F35" s="437">
        <f t="shared" si="11"/>
        <v>1.1985741237995784</v>
      </c>
      <c r="G35" s="440">
        <f t="shared" si="11"/>
        <v>-1.126367682674545</v>
      </c>
      <c r="H35" s="441">
        <f t="shared" si="11"/>
        <v>0.3045500588350958</v>
      </c>
      <c r="I35" s="442">
        <f t="shared" si="11"/>
        <v>9.558953922147118</v>
      </c>
      <c r="J35" s="438">
        <f t="shared" si="11"/>
        <v>11.292846947715995</v>
      </c>
      <c r="K35" s="443">
        <f t="shared" si="11"/>
        <v>10.134797749539516</v>
      </c>
      <c r="L35" s="442">
        <f t="shared" si="11"/>
        <v>1.910180213421686</v>
      </c>
      <c r="M35" s="444">
        <f t="shared" si="11"/>
        <v>-0.2701918012559701</v>
      </c>
      <c r="N35" s="445">
        <f t="shared" si="11"/>
        <v>1.0807745107487277</v>
      </c>
      <c r="O35" s="446">
        <f t="shared" si="11"/>
        <v>3.4034916136262083</v>
      </c>
    </row>
    <row r="36" spans="1:15" ht="7.5" customHeight="1" thickBot="1">
      <c r="A36" s="33"/>
      <c r="B36" s="32"/>
      <c r="C36" s="31"/>
      <c r="D36" s="30"/>
      <c r="E36" s="381"/>
      <c r="F36" s="29"/>
      <c r="G36" s="27"/>
      <c r="H36" s="26"/>
      <c r="I36" s="29"/>
      <c r="J36" s="27"/>
      <c r="K36" s="28"/>
      <c r="L36" s="29"/>
      <c r="M36" s="400"/>
      <c r="N36" s="415"/>
      <c r="O36" s="25"/>
    </row>
    <row r="37" spans="1:15" ht="17.25" customHeight="1">
      <c r="A37" s="24" t="s">
        <v>2</v>
      </c>
      <c r="B37" s="23"/>
      <c r="C37" s="22"/>
      <c r="D37" s="21"/>
      <c r="E37" s="382"/>
      <c r="F37" s="20"/>
      <c r="G37" s="18"/>
      <c r="H37" s="17"/>
      <c r="I37" s="20"/>
      <c r="J37" s="18"/>
      <c r="K37" s="19"/>
      <c r="L37" s="20"/>
      <c r="M37" s="401"/>
      <c r="N37" s="416"/>
      <c r="O37" s="16"/>
    </row>
    <row r="38" spans="1:15" ht="17.25" customHeight="1" thickBot="1">
      <c r="A38" s="425" t="s">
        <v>156</v>
      </c>
      <c r="B38" s="15"/>
      <c r="C38" s="14">
        <f aca="true" t="shared" si="12" ref="C38:O38">(C33/C32-1)*100</f>
        <v>7.861641434810762</v>
      </c>
      <c r="D38" s="10">
        <f t="shared" si="12"/>
        <v>0.28568480589235</v>
      </c>
      <c r="E38" s="383">
        <f t="shared" si="12"/>
        <v>7.207321528731447</v>
      </c>
      <c r="F38" s="14">
        <f t="shared" si="12"/>
        <v>3.163609801683198</v>
      </c>
      <c r="G38" s="13">
        <f t="shared" si="12"/>
        <v>4.77103237861336</v>
      </c>
      <c r="H38" s="9">
        <f t="shared" si="12"/>
        <v>3.7302533007341765</v>
      </c>
      <c r="I38" s="12">
        <f t="shared" si="12"/>
        <v>16.505599500945078</v>
      </c>
      <c r="J38" s="10">
        <f t="shared" si="12"/>
        <v>-12.481725023170952</v>
      </c>
      <c r="K38" s="11">
        <f t="shared" si="12"/>
        <v>7.031166077940876</v>
      </c>
      <c r="L38" s="12">
        <f t="shared" si="12"/>
        <v>4.745563444949874</v>
      </c>
      <c r="M38" s="402">
        <f t="shared" si="12"/>
        <v>2.9229629762720366</v>
      </c>
      <c r="N38" s="417">
        <f t="shared" si="12"/>
        <v>4.108426094377848</v>
      </c>
      <c r="O38" s="8">
        <f t="shared" si="12"/>
        <v>4.774296202108053</v>
      </c>
    </row>
    <row r="39" spans="1:14" s="5" customFormat="1" ht="17.25" customHeight="1" thickTop="1">
      <c r="A39" s="84" t="s">
        <v>1</v>
      </c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="5" customFormat="1" ht="13.5" customHeight="1">
      <c r="A40" s="84" t="s">
        <v>0</v>
      </c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65521" ht="14.25">
      <c r="C65521" s="2" t="e">
        <f>((C65517/C65504)-1)*100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P35:IV35 P38:IV38">
    <cfRule type="cellIs" priority="5" dxfId="107" operator="lessThan" stopIfTrue="1">
      <formula>0</formula>
    </cfRule>
  </conditionalFormatting>
  <conditionalFormatting sqref="A35:B35 A38:B38">
    <cfRule type="cellIs" priority="1" dxfId="107" operator="lessThan" stopIfTrue="1">
      <formula>0</formula>
    </cfRule>
  </conditionalFormatting>
  <conditionalFormatting sqref="C34:O38">
    <cfRule type="cellIs" priority="3" dxfId="108" operator="lessThan" stopIfTrue="1">
      <formula>0</formula>
    </cfRule>
    <cfRule type="cellIs" priority="4" dxfId="109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7"/>
  <sheetViews>
    <sheetView showGridLines="0" zoomScale="90" zoomScaleNormal="90" zoomScalePageLayoutView="0" workbookViewId="0" topLeftCell="A1">
      <selection activeCell="D8" sqref="D8"/>
    </sheetView>
  </sheetViews>
  <sheetFormatPr defaultColWidth="9.140625" defaultRowHeight="15"/>
  <cols>
    <col min="1" max="1" width="23.57421875" style="88" customWidth="1"/>
    <col min="2" max="2" width="10.140625" style="88" customWidth="1"/>
    <col min="3" max="3" width="11.42187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421875" style="88" customWidth="1"/>
    <col min="9" max="9" width="7.7109375" style="88" bestFit="1" customWidth="1"/>
    <col min="10" max="10" width="10.8515625" style="88" customWidth="1"/>
    <col min="11" max="11" width="10.28125" style="88" customWidth="1"/>
    <col min="12" max="12" width="11.8515625" style="88" customWidth="1"/>
    <col min="13" max="13" width="8.8515625" style="88" customWidth="1"/>
    <col min="14" max="14" width="11.57421875" style="88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21" t="s">
        <v>28</v>
      </c>
      <c r="O1" s="522"/>
      <c r="P1" s="522"/>
      <c r="Q1" s="523"/>
    </row>
    <row r="2" ht="7.5" customHeight="1" thickBot="1"/>
    <row r="3" spans="1:17" ht="24" customHeight="1">
      <c r="A3" s="529" t="s">
        <v>39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1"/>
    </row>
    <row r="4" spans="1:17" ht="18" customHeight="1" thickBot="1">
      <c r="A4" s="532" t="s">
        <v>38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4"/>
    </row>
    <row r="5" spans="1:17" ht="15" thickBot="1">
      <c r="A5" s="540" t="s">
        <v>151</v>
      </c>
      <c r="B5" s="524" t="s">
        <v>36</v>
      </c>
      <c r="C5" s="525"/>
      <c r="D5" s="525"/>
      <c r="E5" s="525"/>
      <c r="F5" s="526"/>
      <c r="G5" s="526"/>
      <c r="H5" s="526"/>
      <c r="I5" s="527"/>
      <c r="J5" s="525" t="s">
        <v>35</v>
      </c>
      <c r="K5" s="525"/>
      <c r="L5" s="525"/>
      <c r="M5" s="525"/>
      <c r="N5" s="525"/>
      <c r="O5" s="525"/>
      <c r="P5" s="525"/>
      <c r="Q5" s="528"/>
    </row>
    <row r="6" spans="1:17" s="476" customFormat="1" ht="25.5" customHeight="1" thickBot="1">
      <c r="A6" s="541"/>
      <c r="B6" s="535" t="s">
        <v>157</v>
      </c>
      <c r="C6" s="538"/>
      <c r="D6" s="539"/>
      <c r="E6" s="543" t="s">
        <v>34</v>
      </c>
      <c r="F6" s="535" t="s">
        <v>158</v>
      </c>
      <c r="G6" s="538"/>
      <c r="H6" s="539"/>
      <c r="I6" s="545" t="s">
        <v>33</v>
      </c>
      <c r="J6" s="535" t="s">
        <v>159</v>
      </c>
      <c r="K6" s="536"/>
      <c r="L6" s="537"/>
      <c r="M6" s="543" t="s">
        <v>34</v>
      </c>
      <c r="N6" s="535" t="s">
        <v>160</v>
      </c>
      <c r="O6" s="536"/>
      <c r="P6" s="537"/>
      <c r="Q6" s="543" t="s">
        <v>33</v>
      </c>
    </row>
    <row r="7" spans="1:17" s="110" customFormat="1" ht="26.25" thickBot="1">
      <c r="A7" s="542"/>
      <c r="B7" s="114" t="s">
        <v>22</v>
      </c>
      <c r="C7" s="111" t="s">
        <v>21</v>
      </c>
      <c r="D7" s="111" t="s">
        <v>17</v>
      </c>
      <c r="E7" s="544"/>
      <c r="F7" s="114" t="s">
        <v>22</v>
      </c>
      <c r="G7" s="112" t="s">
        <v>21</v>
      </c>
      <c r="H7" s="111" t="s">
        <v>17</v>
      </c>
      <c r="I7" s="546"/>
      <c r="J7" s="114" t="s">
        <v>22</v>
      </c>
      <c r="K7" s="111" t="s">
        <v>21</v>
      </c>
      <c r="L7" s="112" t="s">
        <v>17</v>
      </c>
      <c r="M7" s="544"/>
      <c r="N7" s="113" t="s">
        <v>22</v>
      </c>
      <c r="O7" s="112" t="s">
        <v>21</v>
      </c>
      <c r="P7" s="111" t="s">
        <v>17</v>
      </c>
      <c r="Q7" s="544"/>
    </row>
    <row r="8" spans="1:17" s="91" customFormat="1" ht="17.25" customHeight="1" thickBot="1">
      <c r="A8" s="109" t="s">
        <v>24</v>
      </c>
      <c r="B8" s="105">
        <f>SUM(B9:B22)</f>
        <v>2040710</v>
      </c>
      <c r="C8" s="104">
        <f>SUM(C9:C22)</f>
        <v>39937</v>
      </c>
      <c r="D8" s="104">
        <f>C8+B8</f>
        <v>2080647</v>
      </c>
      <c r="E8" s="106">
        <f>(D8/$D$8)</f>
        <v>1</v>
      </c>
      <c r="F8" s="105">
        <f>SUM(F9:F22)</f>
        <v>1759202</v>
      </c>
      <c r="G8" s="104">
        <f>SUM(G9:G22)</f>
        <v>82715</v>
      </c>
      <c r="H8" s="104">
        <f>G8+F8</f>
        <v>1841917</v>
      </c>
      <c r="I8" s="103">
        <f aca="true" t="shared" si="0" ref="I8:I18">(D8/H8-1)*100</f>
        <v>12.96095318084365</v>
      </c>
      <c r="J8" s="108">
        <f>SUM(J9:J22)</f>
        <v>12578328</v>
      </c>
      <c r="K8" s="107">
        <f>SUM(K9:K22)</f>
        <v>404514</v>
      </c>
      <c r="L8" s="104">
        <f>K8+J8</f>
        <v>12982842</v>
      </c>
      <c r="M8" s="106">
        <f>(L8/$L$8)</f>
        <v>1</v>
      </c>
      <c r="N8" s="105">
        <f>SUM(N9:N22)</f>
        <v>11167939</v>
      </c>
      <c r="O8" s="104">
        <f>SUM(O9:O22)</f>
        <v>503639</v>
      </c>
      <c r="P8" s="104">
        <f>O8+N8</f>
        <v>11671578</v>
      </c>
      <c r="Q8" s="103">
        <f aca="true" t="shared" si="1" ref="Q8:Q18">(L8/P8-1)*100</f>
        <v>11.234676236580853</v>
      </c>
    </row>
    <row r="9" spans="1:17" s="91" customFormat="1" ht="18" customHeight="1" thickTop="1">
      <c r="A9" s="102" t="s">
        <v>161</v>
      </c>
      <c r="B9" s="99">
        <v>1171515</v>
      </c>
      <c r="C9" s="98">
        <v>2246</v>
      </c>
      <c r="D9" s="98">
        <f>C9+B9</f>
        <v>1173761</v>
      </c>
      <c r="E9" s="100">
        <f>(D9/$D$8)</f>
        <v>0.5641326952625794</v>
      </c>
      <c r="F9" s="99">
        <v>1001090</v>
      </c>
      <c r="G9" s="98">
        <v>28473</v>
      </c>
      <c r="H9" s="98">
        <f>G9+F9</f>
        <v>1029563</v>
      </c>
      <c r="I9" s="101">
        <f t="shared" si="0"/>
        <v>14.00574806981214</v>
      </c>
      <c r="J9" s="99">
        <v>7451771</v>
      </c>
      <c r="K9" s="98">
        <v>146358</v>
      </c>
      <c r="L9" s="98">
        <f>K9+J9</f>
        <v>7598129</v>
      </c>
      <c r="M9" s="100">
        <f>(L9/$L$8)</f>
        <v>0.5852438934402806</v>
      </c>
      <c r="N9" s="99">
        <v>6520398</v>
      </c>
      <c r="O9" s="98">
        <v>172577</v>
      </c>
      <c r="P9" s="98">
        <f>O9+N9</f>
        <v>6692975</v>
      </c>
      <c r="Q9" s="97">
        <f t="shared" si="1"/>
        <v>13.523941147247665</v>
      </c>
    </row>
    <row r="10" spans="1:17" s="91" customFormat="1" ht="18" customHeight="1">
      <c r="A10" s="102" t="s">
        <v>162</v>
      </c>
      <c r="B10" s="99">
        <v>393910</v>
      </c>
      <c r="C10" s="98">
        <v>374</v>
      </c>
      <c r="D10" s="98">
        <f>C10+B10</f>
        <v>394284</v>
      </c>
      <c r="E10" s="100">
        <f>(D10/$D$8)</f>
        <v>0.18950066974359417</v>
      </c>
      <c r="F10" s="99">
        <v>365891</v>
      </c>
      <c r="G10" s="98"/>
      <c r="H10" s="98">
        <f>G10+F10</f>
        <v>365891</v>
      </c>
      <c r="I10" s="101">
        <f t="shared" si="0"/>
        <v>7.75996129994998</v>
      </c>
      <c r="J10" s="99">
        <v>2222435</v>
      </c>
      <c r="K10" s="98">
        <v>12250</v>
      </c>
      <c r="L10" s="98">
        <f>K10+J10</f>
        <v>2234685</v>
      </c>
      <c r="M10" s="100">
        <f>(L10/$L$8)</f>
        <v>0.1721260260272751</v>
      </c>
      <c r="N10" s="99">
        <v>1962063</v>
      </c>
      <c r="O10" s="98"/>
      <c r="P10" s="98">
        <f>O10+N10</f>
        <v>1962063</v>
      </c>
      <c r="Q10" s="97">
        <f t="shared" si="1"/>
        <v>13.89466087480371</v>
      </c>
    </row>
    <row r="11" spans="1:17" s="91" customFormat="1" ht="18" customHeight="1">
      <c r="A11" s="102" t="s">
        <v>163</v>
      </c>
      <c r="B11" s="99">
        <v>241460</v>
      </c>
      <c r="C11" s="98">
        <v>0</v>
      </c>
      <c r="D11" s="98">
        <f>C11+B11</f>
        <v>241460</v>
      </c>
      <c r="E11" s="100">
        <f>(D11/$D$8)</f>
        <v>0.11605044007945606</v>
      </c>
      <c r="F11" s="99">
        <v>190825</v>
      </c>
      <c r="G11" s="98"/>
      <c r="H11" s="98">
        <f>G11+F11</f>
        <v>190825</v>
      </c>
      <c r="I11" s="101">
        <f t="shared" si="0"/>
        <v>26.534783178304732</v>
      </c>
      <c r="J11" s="99">
        <v>1464695</v>
      </c>
      <c r="K11" s="98">
        <v>1408</v>
      </c>
      <c r="L11" s="98">
        <f>K11+J11</f>
        <v>1466103</v>
      </c>
      <c r="M11" s="100">
        <f>(L11/$L$8)</f>
        <v>0.11292619905564591</v>
      </c>
      <c r="N11" s="99">
        <v>1222299</v>
      </c>
      <c r="O11" s="98">
        <v>1241</v>
      </c>
      <c r="P11" s="98">
        <f>O11+N11</f>
        <v>1223540</v>
      </c>
      <c r="Q11" s="97">
        <f t="shared" si="1"/>
        <v>19.824689017114274</v>
      </c>
    </row>
    <row r="12" spans="1:17" s="91" customFormat="1" ht="18" customHeight="1">
      <c r="A12" s="102" t="s">
        <v>164</v>
      </c>
      <c r="B12" s="99">
        <v>88879</v>
      </c>
      <c r="C12" s="98">
        <v>0</v>
      </c>
      <c r="D12" s="98">
        <f>C12+B12</f>
        <v>88879</v>
      </c>
      <c r="E12" s="100">
        <f>(D12/$D$8)</f>
        <v>0.042717001009782055</v>
      </c>
      <c r="F12" s="99">
        <v>81812</v>
      </c>
      <c r="G12" s="98">
        <v>661</v>
      </c>
      <c r="H12" s="98">
        <f>G12+F12</f>
        <v>82473</v>
      </c>
      <c r="I12" s="101">
        <f t="shared" si="0"/>
        <v>7.767390539934271</v>
      </c>
      <c r="J12" s="99">
        <v>549438</v>
      </c>
      <c r="K12" s="98">
        <v>6592</v>
      </c>
      <c r="L12" s="98">
        <f>K12+J12</f>
        <v>556030</v>
      </c>
      <c r="M12" s="100">
        <f>(L12/$L$8)</f>
        <v>0.04282806491829755</v>
      </c>
      <c r="N12" s="99">
        <v>494755</v>
      </c>
      <c r="O12" s="98">
        <v>1557</v>
      </c>
      <c r="P12" s="98">
        <f>O12+N12</f>
        <v>496312</v>
      </c>
      <c r="Q12" s="97">
        <f t="shared" si="1"/>
        <v>12.032350618159548</v>
      </c>
    </row>
    <row r="13" spans="1:17" s="91" customFormat="1" ht="18" customHeight="1">
      <c r="A13" s="102" t="s">
        <v>165</v>
      </c>
      <c r="B13" s="99">
        <v>84413</v>
      </c>
      <c r="C13" s="98">
        <v>0</v>
      </c>
      <c r="D13" s="98">
        <f>C13+B13</f>
        <v>84413</v>
      </c>
      <c r="E13" s="100">
        <f>(D13/$D$8)</f>
        <v>0.040570553294239725</v>
      </c>
      <c r="F13" s="99">
        <v>68166</v>
      </c>
      <c r="G13" s="98"/>
      <c r="H13" s="98">
        <f>G13+F13</f>
        <v>68166</v>
      </c>
      <c r="I13" s="101">
        <f t="shared" si="0"/>
        <v>23.83446292873279</v>
      </c>
      <c r="J13" s="99">
        <v>519903</v>
      </c>
      <c r="K13" s="98"/>
      <c r="L13" s="98">
        <f>K13+J13</f>
        <v>519903</v>
      </c>
      <c r="M13" s="100">
        <f>(L13/$L$8)</f>
        <v>0.040045392218437226</v>
      </c>
      <c r="N13" s="99">
        <v>422028</v>
      </c>
      <c r="O13" s="98"/>
      <c r="P13" s="98">
        <f>O13+N13</f>
        <v>422028</v>
      </c>
      <c r="Q13" s="97">
        <f t="shared" si="1"/>
        <v>23.19158918365607</v>
      </c>
    </row>
    <row r="14" spans="1:17" s="91" customFormat="1" ht="18" customHeight="1">
      <c r="A14" s="102" t="s">
        <v>166</v>
      </c>
      <c r="B14" s="99">
        <v>32320</v>
      </c>
      <c r="C14" s="98">
        <v>0</v>
      </c>
      <c r="D14" s="98">
        <f>C14+B14</f>
        <v>32320</v>
      </c>
      <c r="E14" s="100">
        <f>(D14/$D$8)</f>
        <v>0.01553362968345904</v>
      </c>
      <c r="F14" s="99">
        <v>23879</v>
      </c>
      <c r="G14" s="98"/>
      <c r="H14" s="98">
        <f>G14+F14</f>
        <v>23879</v>
      </c>
      <c r="I14" s="101">
        <f t="shared" si="0"/>
        <v>35.349051467816906</v>
      </c>
      <c r="J14" s="99">
        <v>190579</v>
      </c>
      <c r="K14" s="98">
        <v>231</v>
      </c>
      <c r="L14" s="98">
        <f>K14+J14</f>
        <v>190810</v>
      </c>
      <c r="M14" s="100">
        <f>(L14/$L$8)</f>
        <v>0.014697090205672995</v>
      </c>
      <c r="N14" s="99">
        <v>165598</v>
      </c>
      <c r="O14" s="98"/>
      <c r="P14" s="98">
        <f>O14+N14</f>
        <v>165598</v>
      </c>
      <c r="Q14" s="97">
        <f t="shared" si="1"/>
        <v>15.224821555815883</v>
      </c>
    </row>
    <row r="15" spans="1:20" s="91" customFormat="1" ht="18" customHeight="1">
      <c r="A15" s="102" t="s">
        <v>167</v>
      </c>
      <c r="B15" s="99">
        <v>28213</v>
      </c>
      <c r="C15" s="98">
        <v>0</v>
      </c>
      <c r="D15" s="98">
        <f>C15+B15</f>
        <v>28213</v>
      </c>
      <c r="E15" s="100">
        <f>(D15/$D$8)</f>
        <v>0.013559724451096222</v>
      </c>
      <c r="F15" s="99">
        <v>27539</v>
      </c>
      <c r="G15" s="98"/>
      <c r="H15" s="98">
        <f>G15+F15</f>
        <v>27539</v>
      </c>
      <c r="I15" s="101">
        <f t="shared" si="0"/>
        <v>2.4474381785831056</v>
      </c>
      <c r="J15" s="99">
        <v>179507</v>
      </c>
      <c r="K15" s="98"/>
      <c r="L15" s="98">
        <f>K15+J15</f>
        <v>179507</v>
      </c>
      <c r="M15" s="100">
        <f>(L15/$L$8)</f>
        <v>0.013826479595145654</v>
      </c>
      <c r="N15" s="99">
        <v>380798</v>
      </c>
      <c r="O15" s="98"/>
      <c r="P15" s="98">
        <f>O15+N15</f>
        <v>380798</v>
      </c>
      <c r="Q15" s="97">
        <f t="shared" si="1"/>
        <v>-52.86030914027911</v>
      </c>
      <c r="T15" s="474"/>
    </row>
    <row r="16" spans="1:20" s="91" customFormat="1" ht="18" customHeight="1">
      <c r="A16" s="102" t="s">
        <v>168</v>
      </c>
      <c r="B16" s="99">
        <v>0</v>
      </c>
      <c r="C16" s="98">
        <v>7601</v>
      </c>
      <c r="D16" s="98">
        <f>C16+B16</f>
        <v>7601</v>
      </c>
      <c r="E16" s="100">
        <f>(D16/$D$8)</f>
        <v>0.0036531905700486434</v>
      </c>
      <c r="F16" s="99"/>
      <c r="G16" s="98">
        <v>9640</v>
      </c>
      <c r="H16" s="98">
        <f>G16+F16</f>
        <v>9640</v>
      </c>
      <c r="I16" s="101">
        <f>(D16/H16-1)*100</f>
        <v>-21.151452282157678</v>
      </c>
      <c r="J16" s="99"/>
      <c r="K16" s="98">
        <v>45161</v>
      </c>
      <c r="L16" s="98">
        <f>K16+J16</f>
        <v>45161</v>
      </c>
      <c r="M16" s="100">
        <f>(L16/$L$8)</f>
        <v>0.0034785141804852897</v>
      </c>
      <c r="N16" s="99"/>
      <c r="O16" s="98">
        <v>60776</v>
      </c>
      <c r="P16" s="98">
        <f>O16+N16</f>
        <v>60776</v>
      </c>
      <c r="Q16" s="97">
        <f>(L16/P16-1)*100</f>
        <v>-25.692707647755697</v>
      </c>
      <c r="T16" s="474"/>
    </row>
    <row r="17" spans="1:20" s="91" customFormat="1" ht="18" customHeight="1">
      <c r="A17" s="102" t="s">
        <v>169</v>
      </c>
      <c r="B17" s="99">
        <v>0</v>
      </c>
      <c r="C17" s="98">
        <v>5634</v>
      </c>
      <c r="D17" s="98">
        <f>C17+B17</f>
        <v>5634</v>
      </c>
      <c r="E17" s="100">
        <f>(D17/$D$8)</f>
        <v>0.002707811560538621</v>
      </c>
      <c r="F17" s="99"/>
      <c r="G17" s="98">
        <v>18733</v>
      </c>
      <c r="H17" s="98">
        <f>G17+F17</f>
        <v>18733</v>
      </c>
      <c r="I17" s="101">
        <f>(D17/H17-1)*100</f>
        <v>-69.92473175679282</v>
      </c>
      <c r="J17" s="99"/>
      <c r="K17" s="98">
        <v>61294</v>
      </c>
      <c r="L17" s="98">
        <f>K17+J17</f>
        <v>61294</v>
      </c>
      <c r="M17" s="100">
        <f>(L17/$L$8)</f>
        <v>0.004721154274233638</v>
      </c>
      <c r="N17" s="99"/>
      <c r="O17" s="98">
        <v>116702</v>
      </c>
      <c r="P17" s="98">
        <f>O17+N17</f>
        <v>116702</v>
      </c>
      <c r="Q17" s="97">
        <f>(L17/P17-1)*100</f>
        <v>-47.478192318897705</v>
      </c>
      <c r="T17" s="474"/>
    </row>
    <row r="18" spans="1:17" s="91" customFormat="1" ht="18" customHeight="1">
      <c r="A18" s="102" t="s">
        <v>170</v>
      </c>
      <c r="B18" s="99">
        <v>0</v>
      </c>
      <c r="C18" s="98">
        <v>5570</v>
      </c>
      <c r="D18" s="98">
        <f>C18+B18</f>
        <v>5570</v>
      </c>
      <c r="E18" s="100">
        <f>(D18/$D$8)</f>
        <v>0.0026770518977990983</v>
      </c>
      <c r="F18" s="99"/>
      <c r="G18" s="98">
        <v>3529</v>
      </c>
      <c r="H18" s="98">
        <f>G18+F18</f>
        <v>3529</v>
      </c>
      <c r="I18" s="101">
        <f>(D18/H18-1)*100</f>
        <v>57.83508075942194</v>
      </c>
      <c r="J18" s="99"/>
      <c r="K18" s="98">
        <v>28562</v>
      </c>
      <c r="L18" s="98">
        <f>K18+J18</f>
        <v>28562</v>
      </c>
      <c r="M18" s="100">
        <f>(L18/$L$8)</f>
        <v>0.0021999805589561976</v>
      </c>
      <c r="N18" s="99"/>
      <c r="O18" s="98">
        <v>21073</v>
      </c>
      <c r="P18" s="98">
        <f>O18+N18</f>
        <v>21073</v>
      </c>
      <c r="Q18" s="97">
        <f>(L18/P18-1)*100</f>
        <v>35.5383666302852</v>
      </c>
    </row>
    <row r="19" spans="1:17" s="91" customFormat="1" ht="18" customHeight="1">
      <c r="A19" s="102" t="s">
        <v>171</v>
      </c>
      <c r="B19" s="99">
        <v>0</v>
      </c>
      <c r="C19" s="98">
        <v>4731</v>
      </c>
      <c r="D19" s="98">
        <f>C19+B19</f>
        <v>4731</v>
      </c>
      <c r="E19" s="100">
        <f>(D19/$D$8)</f>
        <v>0.0022738119440731657</v>
      </c>
      <c r="F19" s="99"/>
      <c r="G19" s="98">
        <v>7346</v>
      </c>
      <c r="H19" s="98">
        <f>G19+F19</f>
        <v>7346</v>
      </c>
      <c r="I19" s="101">
        <f>(D19/H19-1)*100</f>
        <v>-35.59760413830656</v>
      </c>
      <c r="J19" s="99"/>
      <c r="K19" s="98">
        <v>21290</v>
      </c>
      <c r="L19" s="98">
        <f>K19+J19</f>
        <v>21290</v>
      </c>
      <c r="M19" s="100">
        <f>(L19/$L$8)</f>
        <v>0.0016398566662060587</v>
      </c>
      <c r="N19" s="99"/>
      <c r="O19" s="98">
        <v>26469</v>
      </c>
      <c r="P19" s="98">
        <f>O19+N19</f>
        <v>26469</v>
      </c>
      <c r="Q19" s="97">
        <f>(L19/P19-1)*100</f>
        <v>-19.566285088216407</v>
      </c>
    </row>
    <row r="20" spans="1:17" s="91" customFormat="1" ht="18" customHeight="1">
      <c r="A20" s="461" t="s">
        <v>172</v>
      </c>
      <c r="B20" s="462">
        <v>0</v>
      </c>
      <c r="C20" s="463">
        <v>1649</v>
      </c>
      <c r="D20" s="463">
        <f>C20+B20</f>
        <v>1649</v>
      </c>
      <c r="E20" s="464">
        <f>(D20/$D$8)</f>
        <v>0.0007925419352730184</v>
      </c>
      <c r="F20" s="462"/>
      <c r="G20" s="463">
        <v>604</v>
      </c>
      <c r="H20" s="463">
        <f>G20+F20</f>
        <v>604</v>
      </c>
      <c r="I20" s="465">
        <f>(D20/H20-1)*100</f>
        <v>173.01324503311258</v>
      </c>
      <c r="J20" s="462"/>
      <c r="K20" s="463">
        <v>8521</v>
      </c>
      <c r="L20" s="463">
        <f>K20+J20</f>
        <v>8521</v>
      </c>
      <c r="M20" s="464">
        <f>(L20/$L$8)</f>
        <v>0.0006563277901710581</v>
      </c>
      <c r="N20" s="462"/>
      <c r="O20" s="463">
        <v>6091</v>
      </c>
      <c r="P20" s="463">
        <f>O20+N20</f>
        <v>6091</v>
      </c>
      <c r="Q20" s="466">
        <f>(L20/P20-1)*100</f>
        <v>39.894926941388945</v>
      </c>
    </row>
    <row r="21" spans="1:17" s="91" customFormat="1" ht="18" customHeight="1">
      <c r="A21" s="102" t="s">
        <v>173</v>
      </c>
      <c r="B21" s="99">
        <v>0</v>
      </c>
      <c r="C21" s="98">
        <v>1266</v>
      </c>
      <c r="D21" s="98">
        <f>C21+B21</f>
        <v>1266</v>
      </c>
      <c r="E21" s="100">
        <f>(D21/$D$8)</f>
        <v>0.0006084645785661864</v>
      </c>
      <c r="F21" s="99"/>
      <c r="G21" s="98">
        <v>1053</v>
      </c>
      <c r="H21" s="98">
        <f>G21+F21</f>
        <v>1053</v>
      </c>
      <c r="I21" s="101">
        <f>(D21/H21-1)*100</f>
        <v>20.227920227920237</v>
      </c>
      <c r="J21" s="99"/>
      <c r="K21" s="98">
        <v>7827</v>
      </c>
      <c r="L21" s="98">
        <f>K21+J21</f>
        <v>7827</v>
      </c>
      <c r="M21" s="100">
        <f>(L21/$L$8)</f>
        <v>0.0006028726221885779</v>
      </c>
      <c r="N21" s="99"/>
      <c r="O21" s="98">
        <v>4265</v>
      </c>
      <c r="P21" s="98">
        <f>O21+N21</f>
        <v>4265</v>
      </c>
      <c r="Q21" s="97">
        <f>(L21/P21-1)*100</f>
        <v>83.51699882766705</v>
      </c>
    </row>
    <row r="22" spans="1:17" s="91" customFormat="1" ht="18" customHeight="1" thickBot="1">
      <c r="A22" s="96" t="s">
        <v>174</v>
      </c>
      <c r="B22" s="93">
        <v>0</v>
      </c>
      <c r="C22" s="92">
        <v>10866</v>
      </c>
      <c r="D22" s="92">
        <f>C22+B22</f>
        <v>10866</v>
      </c>
      <c r="E22" s="94">
        <f>(D22/$D$8)</f>
        <v>0.005222413989494614</v>
      </c>
      <c r="F22" s="93">
        <v>0</v>
      </c>
      <c r="G22" s="92">
        <v>12676</v>
      </c>
      <c r="H22" s="92">
        <f>G22+F22</f>
        <v>12676</v>
      </c>
      <c r="I22" s="95">
        <f>(D22/H22-1)*100</f>
        <v>-14.278952350899331</v>
      </c>
      <c r="J22" s="93">
        <v>0</v>
      </c>
      <c r="K22" s="92">
        <v>65020</v>
      </c>
      <c r="L22" s="92">
        <f>K22+J22</f>
        <v>65020</v>
      </c>
      <c r="M22" s="94">
        <f>(L22/$L$8)</f>
        <v>0.00500814844700413</v>
      </c>
      <c r="N22" s="93">
        <v>0</v>
      </c>
      <c r="O22" s="92">
        <v>92888</v>
      </c>
      <c r="P22" s="92">
        <f>O22+N22</f>
        <v>92888</v>
      </c>
      <c r="Q22" s="418">
        <f>(L22/P22-1)*100</f>
        <v>-30.001722504521577</v>
      </c>
    </row>
    <row r="23" s="90" customFormat="1" ht="12">
      <c r="A23" s="89" t="s">
        <v>145</v>
      </c>
    </row>
    <row r="24" ht="14.25">
      <c r="A24" s="89" t="s">
        <v>0</v>
      </c>
    </row>
    <row r="27" ht="14.25">
      <c r="B27" s="475"/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3:Q65536 I23:I65536 Q3 I3 I5 Q5">
    <cfRule type="cellIs" priority="3" dxfId="107" operator="lessThan" stopIfTrue="1">
      <formula>0</formula>
    </cfRule>
  </conditionalFormatting>
  <conditionalFormatting sqref="Q8:Q22 I8:I22">
    <cfRule type="cellIs" priority="4" dxfId="107" operator="lessThan" stopIfTrue="1">
      <formula>0</formula>
    </cfRule>
    <cfRule type="cellIs" priority="5" dxfId="109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9"/>
  <sheetViews>
    <sheetView showGridLines="0" zoomScale="90" zoomScaleNormal="90" zoomScalePageLayoutView="0" workbookViewId="0" topLeftCell="A1">
      <pane xSplit="22327" topLeftCell="A1" activePane="topLeft" state="split"/>
      <selection pane="topLeft" activeCell="G30" sqref="G30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421875" style="88" customWidth="1"/>
    <col min="3" max="3" width="11.8515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421875" style="88" customWidth="1"/>
    <col min="11" max="11" width="11.28125" style="88" customWidth="1"/>
    <col min="12" max="12" width="8.140625" style="88" bestFit="1" customWidth="1"/>
    <col min="13" max="13" width="10.421875" style="88" customWidth="1"/>
    <col min="14" max="14" width="9.00390625" style="88" customWidth="1"/>
    <col min="15" max="15" width="10.8515625" style="88" customWidth="1"/>
    <col min="16" max="16" width="7.8515625" style="88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21" t="s">
        <v>28</v>
      </c>
      <c r="O1" s="522"/>
      <c r="P1" s="522"/>
      <c r="Q1" s="523"/>
    </row>
    <row r="2" ht="7.5" customHeight="1" thickBot="1"/>
    <row r="3" spans="1:17" ht="24" customHeight="1">
      <c r="A3" s="529" t="s">
        <v>41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1"/>
    </row>
    <row r="4" spans="1:17" ht="16.5" customHeight="1" thickBot="1">
      <c r="A4" s="532" t="s">
        <v>38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4"/>
    </row>
    <row r="5" spans="1:17" ht="15" thickBot="1">
      <c r="A5" s="550" t="s">
        <v>37</v>
      </c>
      <c r="B5" s="524" t="s">
        <v>36</v>
      </c>
      <c r="C5" s="525"/>
      <c r="D5" s="525"/>
      <c r="E5" s="525"/>
      <c r="F5" s="526"/>
      <c r="G5" s="526"/>
      <c r="H5" s="526"/>
      <c r="I5" s="527"/>
      <c r="J5" s="525" t="s">
        <v>35</v>
      </c>
      <c r="K5" s="525"/>
      <c r="L5" s="525"/>
      <c r="M5" s="525"/>
      <c r="N5" s="525"/>
      <c r="O5" s="525"/>
      <c r="P5" s="525"/>
      <c r="Q5" s="528"/>
    </row>
    <row r="6" spans="1:17" s="115" customFormat="1" ht="25.5" customHeight="1" thickBot="1">
      <c r="A6" s="551"/>
      <c r="B6" s="547" t="s">
        <v>157</v>
      </c>
      <c r="C6" s="548"/>
      <c r="D6" s="549"/>
      <c r="E6" s="543" t="s">
        <v>34</v>
      </c>
      <c r="F6" s="547" t="s">
        <v>158</v>
      </c>
      <c r="G6" s="548"/>
      <c r="H6" s="549"/>
      <c r="I6" s="545" t="s">
        <v>33</v>
      </c>
      <c r="J6" s="547" t="s">
        <v>159</v>
      </c>
      <c r="K6" s="548"/>
      <c r="L6" s="549"/>
      <c r="M6" s="543" t="s">
        <v>34</v>
      </c>
      <c r="N6" s="547" t="s">
        <v>160</v>
      </c>
      <c r="O6" s="548"/>
      <c r="P6" s="549"/>
      <c r="Q6" s="543" t="s">
        <v>33</v>
      </c>
    </row>
    <row r="7" spans="1:17" s="110" customFormat="1" ht="26.25" thickBot="1">
      <c r="A7" s="552"/>
      <c r="B7" s="114" t="s">
        <v>22</v>
      </c>
      <c r="C7" s="111" t="s">
        <v>21</v>
      </c>
      <c r="D7" s="111" t="s">
        <v>17</v>
      </c>
      <c r="E7" s="544"/>
      <c r="F7" s="114" t="s">
        <v>22</v>
      </c>
      <c r="G7" s="112" t="s">
        <v>21</v>
      </c>
      <c r="H7" s="111" t="s">
        <v>17</v>
      </c>
      <c r="I7" s="546"/>
      <c r="J7" s="114" t="s">
        <v>22</v>
      </c>
      <c r="K7" s="111" t="s">
        <v>21</v>
      </c>
      <c r="L7" s="112" t="s">
        <v>17</v>
      </c>
      <c r="M7" s="544"/>
      <c r="N7" s="113" t="s">
        <v>22</v>
      </c>
      <c r="O7" s="112" t="s">
        <v>21</v>
      </c>
      <c r="P7" s="111" t="s">
        <v>17</v>
      </c>
      <c r="Q7" s="544"/>
    </row>
    <row r="8" spans="1:17" s="117" customFormat="1" ht="17.25" customHeight="1" thickBot="1">
      <c r="A8" s="122" t="s">
        <v>24</v>
      </c>
      <c r="B8" s="120">
        <f>SUM(B9:B26)</f>
        <v>14170.994</v>
      </c>
      <c r="C8" s="119">
        <f>SUM(C9:C26)</f>
        <v>1403.044</v>
      </c>
      <c r="D8" s="119">
        <f aca="true" t="shared" si="0" ref="D8:D26">C8+B8</f>
        <v>15574.038</v>
      </c>
      <c r="E8" s="121">
        <f>(D8/$D$8)</f>
        <v>1</v>
      </c>
      <c r="F8" s="120">
        <f>SUM(F9:F26)</f>
        <v>12867.351</v>
      </c>
      <c r="G8" s="119">
        <f>SUM(G9:G26)</f>
        <v>1137.27</v>
      </c>
      <c r="H8" s="119">
        <f aca="true" t="shared" si="1" ref="H8:H26">G8+F8</f>
        <v>14004.621000000001</v>
      </c>
      <c r="I8" s="118">
        <f>(D8/H8-1)*100</f>
        <v>11.206422508684799</v>
      </c>
      <c r="J8" s="120">
        <f>SUM(J9:J26)</f>
        <v>88799.05399999999</v>
      </c>
      <c r="K8" s="119">
        <f>SUM(K9:K26)</f>
        <v>7804.796599999998</v>
      </c>
      <c r="L8" s="119">
        <f aca="true" t="shared" si="2" ref="L8:L26">K8+J8</f>
        <v>96603.85059999999</v>
      </c>
      <c r="M8" s="121">
        <f>(L8/$L$8)</f>
        <v>1</v>
      </c>
      <c r="N8" s="120">
        <f>SUM(N9:N26)</f>
        <v>82326.81500000005</v>
      </c>
      <c r="O8" s="119">
        <f>SUM(O9:O26)</f>
        <v>7782.562999999998</v>
      </c>
      <c r="P8" s="119">
        <f aca="true" t="shared" si="3" ref="P8:P26">O8+N8</f>
        <v>90109.37800000004</v>
      </c>
      <c r="Q8" s="118">
        <f aca="true" t="shared" si="4" ref="Q8:Q22">(L8/P8-1)*100</f>
        <v>7.207321528731381</v>
      </c>
    </row>
    <row r="9" spans="1:17" s="91" customFormat="1" ht="17.25" customHeight="1" thickTop="1">
      <c r="A9" s="102" t="s">
        <v>161</v>
      </c>
      <c r="B9" s="99">
        <v>6022.920999999999</v>
      </c>
      <c r="C9" s="98">
        <v>215.56799999999998</v>
      </c>
      <c r="D9" s="98">
        <f t="shared" si="0"/>
        <v>6238.489</v>
      </c>
      <c r="E9" s="100">
        <f>(D9/$D$8)</f>
        <v>0.40056978158137274</v>
      </c>
      <c r="F9" s="99">
        <v>4618.102999999999</v>
      </c>
      <c r="G9" s="98">
        <v>205.78199999999998</v>
      </c>
      <c r="H9" s="98">
        <f t="shared" si="1"/>
        <v>4823.884999999999</v>
      </c>
      <c r="I9" s="101">
        <f>(D9/H9-1)*100</f>
        <v>29.32499427328803</v>
      </c>
      <c r="J9" s="99">
        <v>37033.675999999985</v>
      </c>
      <c r="K9" s="98">
        <v>1265.7800000000004</v>
      </c>
      <c r="L9" s="98">
        <f t="shared" si="2"/>
        <v>38299.455999999984</v>
      </c>
      <c r="M9" s="100">
        <f>(L9/$L$8)</f>
        <v>0.3964588964324367</v>
      </c>
      <c r="N9" s="99">
        <v>30846.162000000015</v>
      </c>
      <c r="O9" s="98">
        <v>1516.7620000000002</v>
      </c>
      <c r="P9" s="98">
        <f t="shared" si="3"/>
        <v>32362.924000000014</v>
      </c>
      <c r="Q9" s="97">
        <f t="shared" si="4"/>
        <v>18.343620619694214</v>
      </c>
    </row>
    <row r="10" spans="1:17" s="91" customFormat="1" ht="17.25" customHeight="1">
      <c r="A10" s="102" t="s">
        <v>175</v>
      </c>
      <c r="B10" s="99">
        <v>2652.311</v>
      </c>
      <c r="C10" s="98">
        <v>0</v>
      </c>
      <c r="D10" s="98">
        <f t="shared" si="0"/>
        <v>2652.311</v>
      </c>
      <c r="E10" s="100">
        <f>(D10/$D$8)</f>
        <v>0.17030335998923338</v>
      </c>
      <c r="F10" s="99">
        <v>2952.1940000000004</v>
      </c>
      <c r="G10" s="98"/>
      <c r="H10" s="98">
        <f t="shared" si="1"/>
        <v>2952.1940000000004</v>
      </c>
      <c r="I10" s="101">
        <f>(D10/H10-1)*100</f>
        <v>-10.157970648270409</v>
      </c>
      <c r="J10" s="99">
        <v>16811.280000000002</v>
      </c>
      <c r="K10" s="98"/>
      <c r="L10" s="98">
        <f t="shared" si="2"/>
        <v>16811.280000000002</v>
      </c>
      <c r="M10" s="100">
        <f>(L10/$L$8)</f>
        <v>0.1740228768893401</v>
      </c>
      <c r="N10" s="99">
        <v>17689.518999999997</v>
      </c>
      <c r="O10" s="98"/>
      <c r="P10" s="98">
        <f t="shared" si="3"/>
        <v>17689.518999999997</v>
      </c>
      <c r="Q10" s="97">
        <f t="shared" si="4"/>
        <v>-4.964742116504095</v>
      </c>
    </row>
    <row r="11" spans="1:17" s="91" customFormat="1" ht="17.25" customHeight="1">
      <c r="A11" s="102" t="s">
        <v>162</v>
      </c>
      <c r="B11" s="99">
        <v>1870.8939999999998</v>
      </c>
      <c r="C11" s="98">
        <v>12.43</v>
      </c>
      <c r="D11" s="98">
        <f t="shared" si="0"/>
        <v>1883.3239999999998</v>
      </c>
      <c r="E11" s="100">
        <f>(D11/$D$8)</f>
        <v>0.12092714811662844</v>
      </c>
      <c r="F11" s="99">
        <v>2075.8580000000015</v>
      </c>
      <c r="G11" s="98"/>
      <c r="H11" s="98">
        <f t="shared" si="1"/>
        <v>2075.8580000000015</v>
      </c>
      <c r="I11" s="101">
        <f>(D11/H11-1)*100</f>
        <v>-9.274911867767521</v>
      </c>
      <c r="J11" s="99">
        <v>12790.790000000005</v>
      </c>
      <c r="K11" s="98">
        <v>203.49</v>
      </c>
      <c r="L11" s="98">
        <f t="shared" si="2"/>
        <v>12994.280000000004</v>
      </c>
      <c r="M11" s="100">
        <f>(L11/$L$8)</f>
        <v>0.13451099432676245</v>
      </c>
      <c r="N11" s="99">
        <v>12576.331000000051</v>
      </c>
      <c r="O11" s="98"/>
      <c r="P11" s="98">
        <f t="shared" si="3"/>
        <v>12576.331000000051</v>
      </c>
      <c r="Q11" s="97">
        <f t="shared" si="4"/>
        <v>3.3232983451211062</v>
      </c>
    </row>
    <row r="12" spans="1:17" s="91" customFormat="1" ht="17.25" customHeight="1">
      <c r="A12" s="102" t="s">
        <v>176</v>
      </c>
      <c r="B12" s="99">
        <v>1432.1509999999998</v>
      </c>
      <c r="C12" s="98">
        <v>0</v>
      </c>
      <c r="D12" s="98">
        <f aca="true" t="shared" si="5" ref="D12:D19">C12+B12</f>
        <v>1432.1509999999998</v>
      </c>
      <c r="E12" s="100">
        <f aca="true" t="shared" si="6" ref="E12:E19">(D12/$D$8)</f>
        <v>0.09195758993268155</v>
      </c>
      <c r="F12" s="99">
        <v>1128.2880000000002</v>
      </c>
      <c r="G12" s="98"/>
      <c r="H12" s="98">
        <f aca="true" t="shared" si="7" ref="H12:H19">G12+F12</f>
        <v>1128.2880000000002</v>
      </c>
      <c r="I12" s="101">
        <f aca="true" t="shared" si="8" ref="I12:I20">(D12/H12-1)*100</f>
        <v>26.931333134802426</v>
      </c>
      <c r="J12" s="99">
        <v>6653.47</v>
      </c>
      <c r="K12" s="98"/>
      <c r="L12" s="98">
        <f aca="true" t="shared" si="9" ref="L12:L19">K12+J12</f>
        <v>6653.47</v>
      </c>
      <c r="M12" s="100">
        <f aca="true" t="shared" si="10" ref="M12:M19">(L12/$L$8)</f>
        <v>0.06887375563888755</v>
      </c>
      <c r="N12" s="99">
        <v>7297.976999999995</v>
      </c>
      <c r="O12" s="98"/>
      <c r="P12" s="98">
        <f aca="true" t="shared" si="11" ref="P12:P19">O12+N12</f>
        <v>7297.976999999995</v>
      </c>
      <c r="Q12" s="97">
        <f aca="true" t="shared" si="12" ref="Q12:Q19">(L12/P12-1)*100</f>
        <v>-8.831310375464263</v>
      </c>
    </row>
    <row r="13" spans="1:17" s="91" customFormat="1" ht="17.25" customHeight="1">
      <c r="A13" s="102" t="s">
        <v>177</v>
      </c>
      <c r="B13" s="99">
        <v>913.689</v>
      </c>
      <c r="C13" s="98">
        <v>99.29100000000001</v>
      </c>
      <c r="D13" s="98">
        <f t="shared" si="5"/>
        <v>1012.98</v>
      </c>
      <c r="E13" s="100">
        <f t="shared" si="6"/>
        <v>0.06504286171640264</v>
      </c>
      <c r="F13" s="99">
        <v>245.00600000000003</v>
      </c>
      <c r="G13" s="98"/>
      <c r="H13" s="98">
        <f t="shared" si="7"/>
        <v>245.00600000000003</v>
      </c>
      <c r="I13" s="101">
        <f t="shared" si="8"/>
        <v>313.45109915675533</v>
      </c>
      <c r="J13" s="99">
        <v>6131.209000000001</v>
      </c>
      <c r="K13" s="98">
        <v>285.932</v>
      </c>
      <c r="L13" s="98">
        <f t="shared" si="9"/>
        <v>6417.1410000000005</v>
      </c>
      <c r="M13" s="100">
        <f t="shared" si="10"/>
        <v>0.06642738317513816</v>
      </c>
      <c r="N13" s="99">
        <v>3166.543</v>
      </c>
      <c r="O13" s="98"/>
      <c r="P13" s="98">
        <f t="shared" si="11"/>
        <v>3166.543</v>
      </c>
      <c r="Q13" s="97">
        <f t="shared" si="12"/>
        <v>102.65447208517303</v>
      </c>
    </row>
    <row r="14" spans="1:17" s="91" customFormat="1" ht="17.25" customHeight="1">
      <c r="A14" s="102" t="s">
        <v>178</v>
      </c>
      <c r="B14" s="99">
        <v>423.748</v>
      </c>
      <c r="C14" s="98">
        <v>0</v>
      </c>
      <c r="D14" s="98">
        <f t="shared" si="5"/>
        <v>423.748</v>
      </c>
      <c r="E14" s="100">
        <f t="shared" si="6"/>
        <v>0.02720861474718374</v>
      </c>
      <c r="F14" s="99">
        <v>437.128</v>
      </c>
      <c r="G14" s="98"/>
      <c r="H14" s="98">
        <f t="shared" si="7"/>
        <v>437.128</v>
      </c>
      <c r="I14" s="101">
        <f t="shared" si="8"/>
        <v>-3.060888343917567</v>
      </c>
      <c r="J14" s="99">
        <v>2257.8000000000006</v>
      </c>
      <c r="K14" s="98"/>
      <c r="L14" s="98">
        <f t="shared" si="9"/>
        <v>2257.8000000000006</v>
      </c>
      <c r="M14" s="100">
        <f t="shared" si="10"/>
        <v>0.023371739179928724</v>
      </c>
      <c r="N14" s="99">
        <v>2197.81</v>
      </c>
      <c r="O14" s="98"/>
      <c r="P14" s="98">
        <f t="shared" si="11"/>
        <v>2197.81</v>
      </c>
      <c r="Q14" s="97">
        <f t="shared" si="12"/>
        <v>2.7295353101496778</v>
      </c>
    </row>
    <row r="15" spans="1:17" s="91" customFormat="1" ht="17.25" customHeight="1">
      <c r="A15" s="102" t="s">
        <v>179</v>
      </c>
      <c r="B15" s="99">
        <v>0</v>
      </c>
      <c r="C15" s="98">
        <v>418.581</v>
      </c>
      <c r="D15" s="98">
        <f t="shared" si="5"/>
        <v>418.581</v>
      </c>
      <c r="E15" s="100">
        <f t="shared" si="6"/>
        <v>0.026876844656472523</v>
      </c>
      <c r="F15" s="99"/>
      <c r="G15" s="98">
        <v>190.85500000000002</v>
      </c>
      <c r="H15" s="98">
        <f t="shared" si="7"/>
        <v>190.85500000000002</v>
      </c>
      <c r="I15" s="101">
        <f t="shared" si="8"/>
        <v>119.31885462785883</v>
      </c>
      <c r="J15" s="99"/>
      <c r="K15" s="98">
        <v>1568.1119999999999</v>
      </c>
      <c r="L15" s="98">
        <f t="shared" si="9"/>
        <v>1568.1119999999999</v>
      </c>
      <c r="M15" s="100">
        <f t="shared" si="10"/>
        <v>0.01623239643410239</v>
      </c>
      <c r="N15" s="99"/>
      <c r="O15" s="98">
        <v>1679.260999999999</v>
      </c>
      <c r="P15" s="98">
        <f t="shared" si="11"/>
        <v>1679.260999999999</v>
      </c>
      <c r="Q15" s="97">
        <f t="shared" si="12"/>
        <v>-6.618923443109748</v>
      </c>
    </row>
    <row r="16" spans="1:17" s="91" customFormat="1" ht="17.25" customHeight="1">
      <c r="A16" s="102" t="s">
        <v>180</v>
      </c>
      <c r="B16" s="99">
        <v>380.5999999999999</v>
      </c>
      <c r="C16" s="98">
        <v>0</v>
      </c>
      <c r="D16" s="98">
        <f t="shared" si="5"/>
        <v>380.5999999999999</v>
      </c>
      <c r="E16" s="100">
        <f t="shared" si="6"/>
        <v>0.02443810654629197</v>
      </c>
      <c r="F16" s="99">
        <v>321.0999999999999</v>
      </c>
      <c r="G16" s="98"/>
      <c r="H16" s="98">
        <f t="shared" si="7"/>
        <v>321.0999999999999</v>
      </c>
      <c r="I16" s="101">
        <f t="shared" si="8"/>
        <v>18.530052943008425</v>
      </c>
      <c r="J16" s="99">
        <v>1962.4000000000005</v>
      </c>
      <c r="K16" s="98"/>
      <c r="L16" s="98">
        <f t="shared" si="9"/>
        <v>1962.4000000000005</v>
      </c>
      <c r="M16" s="100">
        <f t="shared" si="10"/>
        <v>0.02031389005522727</v>
      </c>
      <c r="N16" s="99">
        <v>1885.3999999999983</v>
      </c>
      <c r="O16" s="98"/>
      <c r="P16" s="98">
        <f t="shared" si="11"/>
        <v>1885.3999999999983</v>
      </c>
      <c r="Q16" s="97">
        <f t="shared" si="12"/>
        <v>4.084014002333847</v>
      </c>
    </row>
    <row r="17" spans="1:17" s="91" customFormat="1" ht="17.25" customHeight="1">
      <c r="A17" s="102" t="s">
        <v>172</v>
      </c>
      <c r="B17" s="99">
        <v>288.924</v>
      </c>
      <c r="C17" s="98">
        <v>0</v>
      </c>
      <c r="D17" s="98">
        <f t="shared" si="5"/>
        <v>288.924</v>
      </c>
      <c r="E17" s="100">
        <f t="shared" si="6"/>
        <v>0.01855164344661288</v>
      </c>
      <c r="F17" s="99">
        <v>348.52000000000004</v>
      </c>
      <c r="G17" s="98"/>
      <c r="H17" s="98">
        <f t="shared" si="7"/>
        <v>348.52000000000004</v>
      </c>
      <c r="I17" s="101">
        <f t="shared" si="8"/>
        <v>-17.0997360266269</v>
      </c>
      <c r="J17" s="99">
        <v>2221.3140000000017</v>
      </c>
      <c r="K17" s="98"/>
      <c r="L17" s="98">
        <f t="shared" si="9"/>
        <v>2221.3140000000017</v>
      </c>
      <c r="M17" s="100">
        <f t="shared" si="10"/>
        <v>0.02299405237165569</v>
      </c>
      <c r="N17" s="99">
        <v>1475.2259999999992</v>
      </c>
      <c r="O17" s="98"/>
      <c r="P17" s="98">
        <f t="shared" si="11"/>
        <v>1475.2259999999992</v>
      </c>
      <c r="Q17" s="97">
        <f t="shared" si="12"/>
        <v>50.57448824790256</v>
      </c>
    </row>
    <row r="18" spans="1:17" s="91" customFormat="1" ht="17.25" customHeight="1">
      <c r="A18" s="102" t="s">
        <v>181</v>
      </c>
      <c r="B18" s="99">
        <v>0</v>
      </c>
      <c r="C18" s="98">
        <v>162.15200000000004</v>
      </c>
      <c r="D18" s="98">
        <f t="shared" si="5"/>
        <v>162.15200000000004</v>
      </c>
      <c r="E18" s="100">
        <f t="shared" si="6"/>
        <v>0.010411686423264154</v>
      </c>
      <c r="F18" s="99"/>
      <c r="G18" s="98">
        <v>33.12800000000001</v>
      </c>
      <c r="H18" s="98">
        <f t="shared" si="7"/>
        <v>33.12800000000001</v>
      </c>
      <c r="I18" s="101">
        <f t="shared" si="8"/>
        <v>389.47114223617484</v>
      </c>
      <c r="J18" s="99"/>
      <c r="K18" s="98">
        <v>796.6139999999999</v>
      </c>
      <c r="L18" s="98">
        <f t="shared" si="9"/>
        <v>796.6139999999999</v>
      </c>
      <c r="M18" s="100">
        <f t="shared" si="10"/>
        <v>0.008246193035290873</v>
      </c>
      <c r="N18" s="99"/>
      <c r="O18" s="98">
        <v>306.9819999999998</v>
      </c>
      <c r="P18" s="98">
        <f t="shared" si="11"/>
        <v>306.9819999999998</v>
      </c>
      <c r="Q18" s="97">
        <f t="shared" si="12"/>
        <v>159.49860252392662</v>
      </c>
    </row>
    <row r="19" spans="1:17" s="91" customFormat="1" ht="17.25" customHeight="1">
      <c r="A19" s="102" t="s">
        <v>169</v>
      </c>
      <c r="B19" s="99">
        <v>0</v>
      </c>
      <c r="C19" s="98">
        <v>103.37599999999998</v>
      </c>
      <c r="D19" s="98">
        <f t="shared" si="5"/>
        <v>103.37599999999998</v>
      </c>
      <c r="E19" s="100">
        <f t="shared" si="6"/>
        <v>0.006637713353466838</v>
      </c>
      <c r="F19" s="99"/>
      <c r="G19" s="98">
        <v>215.34700000000004</v>
      </c>
      <c r="H19" s="98">
        <f t="shared" si="7"/>
        <v>215.34700000000004</v>
      </c>
      <c r="I19" s="101">
        <f t="shared" si="8"/>
        <v>-51.99561637728877</v>
      </c>
      <c r="J19" s="99"/>
      <c r="K19" s="98">
        <v>786.3789999999993</v>
      </c>
      <c r="L19" s="98">
        <f t="shared" si="9"/>
        <v>786.3789999999993</v>
      </c>
      <c r="M19" s="100">
        <f t="shared" si="10"/>
        <v>0.008140244877568053</v>
      </c>
      <c r="N19" s="99"/>
      <c r="O19" s="98">
        <v>1365.2630000000004</v>
      </c>
      <c r="P19" s="98">
        <f t="shared" si="11"/>
        <v>1365.2630000000004</v>
      </c>
      <c r="Q19" s="97">
        <f t="shared" si="12"/>
        <v>-42.40091469555689</v>
      </c>
    </row>
    <row r="20" spans="1:17" s="91" customFormat="1" ht="17.25" customHeight="1">
      <c r="A20" s="102" t="s">
        <v>170</v>
      </c>
      <c r="B20" s="99">
        <v>0</v>
      </c>
      <c r="C20" s="98">
        <v>88.13199999999999</v>
      </c>
      <c r="D20" s="98">
        <f t="shared" si="0"/>
        <v>88.13199999999999</v>
      </c>
      <c r="E20" s="100">
        <f>(D20/$D$8)</f>
        <v>0.005658904903147147</v>
      </c>
      <c r="F20" s="99"/>
      <c r="G20" s="98">
        <v>66.452</v>
      </c>
      <c r="H20" s="98">
        <f t="shared" si="1"/>
        <v>66.452</v>
      </c>
      <c r="I20" s="101">
        <f t="shared" si="8"/>
        <v>32.6250526695961</v>
      </c>
      <c r="J20" s="99"/>
      <c r="K20" s="98">
        <v>465.46999999999963</v>
      </c>
      <c r="L20" s="98">
        <f t="shared" si="2"/>
        <v>465.46999999999963</v>
      </c>
      <c r="M20" s="100">
        <f>(L20/$L$8)</f>
        <v>0.004818337955567992</v>
      </c>
      <c r="N20" s="99"/>
      <c r="O20" s="98">
        <v>350.80699999999985</v>
      </c>
      <c r="P20" s="98">
        <f t="shared" si="3"/>
        <v>350.80699999999985</v>
      </c>
      <c r="Q20" s="97">
        <f t="shared" si="4"/>
        <v>32.685493733021254</v>
      </c>
    </row>
    <row r="21" spans="1:17" s="91" customFormat="1" ht="17.25" customHeight="1">
      <c r="A21" s="102" t="s">
        <v>173</v>
      </c>
      <c r="B21" s="99">
        <v>0</v>
      </c>
      <c r="C21" s="98">
        <v>86.39999999999999</v>
      </c>
      <c r="D21" s="98">
        <f t="shared" si="0"/>
        <v>86.39999999999999</v>
      </c>
      <c r="E21" s="100">
        <f>(D21/$D$8)</f>
        <v>0.005547694181817201</v>
      </c>
      <c r="F21" s="99"/>
      <c r="G21" s="98">
        <v>82.93500000000002</v>
      </c>
      <c r="H21" s="98">
        <f t="shared" si="1"/>
        <v>82.93500000000002</v>
      </c>
      <c r="I21" s="101">
        <f>(D21/H21-1)*100</f>
        <v>4.177970699945699</v>
      </c>
      <c r="J21" s="99"/>
      <c r="K21" s="98">
        <v>486.218</v>
      </c>
      <c r="L21" s="98">
        <f t="shared" si="2"/>
        <v>486.218</v>
      </c>
      <c r="M21" s="100">
        <f>(L21/$L$8)</f>
        <v>0.00503311200309442</v>
      </c>
      <c r="N21" s="99"/>
      <c r="O21" s="98">
        <v>402.8939999999996</v>
      </c>
      <c r="P21" s="98">
        <f t="shared" si="3"/>
        <v>402.8939999999996</v>
      </c>
      <c r="Q21" s="97">
        <f t="shared" si="4"/>
        <v>20.68137028598105</v>
      </c>
    </row>
    <row r="22" spans="1:17" s="91" customFormat="1" ht="17.25" customHeight="1">
      <c r="A22" s="102" t="s">
        <v>164</v>
      </c>
      <c r="B22" s="99">
        <v>84.90599999999999</v>
      </c>
      <c r="C22" s="98">
        <v>0</v>
      </c>
      <c r="D22" s="98">
        <f>C22+B22</f>
        <v>84.90599999999999</v>
      </c>
      <c r="E22" s="100">
        <f>(D22/$D$8)</f>
        <v>0.005451765303256612</v>
      </c>
      <c r="F22" s="99">
        <v>227.505</v>
      </c>
      <c r="G22" s="98">
        <v>0.011</v>
      </c>
      <c r="H22" s="98">
        <f>G22+F22</f>
        <v>227.516</v>
      </c>
      <c r="I22" s="101">
        <f>(D22/H22-1)*100</f>
        <v>-62.68130593013239</v>
      </c>
      <c r="J22" s="99">
        <v>1208.7059999999979</v>
      </c>
      <c r="K22" s="98">
        <v>7.1579999999999995</v>
      </c>
      <c r="L22" s="98">
        <f>K22+J22</f>
        <v>1215.8639999999978</v>
      </c>
      <c r="M22" s="100">
        <f>(L22/$L$8)</f>
        <v>0.012586082153540967</v>
      </c>
      <c r="N22" s="99">
        <v>1506.4289999999996</v>
      </c>
      <c r="O22" s="98">
        <v>1.383</v>
      </c>
      <c r="P22" s="98">
        <f>O22+N22</f>
        <v>1507.8119999999997</v>
      </c>
      <c r="Q22" s="97">
        <f t="shared" si="4"/>
        <v>-19.362360824824442</v>
      </c>
    </row>
    <row r="23" spans="1:17" s="91" customFormat="1" ht="17.25" customHeight="1">
      <c r="A23" s="461" t="s">
        <v>167</v>
      </c>
      <c r="B23" s="462">
        <v>66.621</v>
      </c>
      <c r="C23" s="463">
        <v>0</v>
      </c>
      <c r="D23" s="463">
        <f>C23+B23</f>
        <v>66.621</v>
      </c>
      <c r="E23" s="464">
        <f>(D23/$D$8)</f>
        <v>0.004277695996375506</v>
      </c>
      <c r="F23" s="462">
        <v>169.346</v>
      </c>
      <c r="G23" s="463"/>
      <c r="H23" s="463">
        <f>G23+F23</f>
        <v>169.346</v>
      </c>
      <c r="I23" s="465">
        <f>(D23/H23-1)*100</f>
        <v>-60.659832532212164</v>
      </c>
      <c r="J23" s="462">
        <v>638.726</v>
      </c>
      <c r="K23" s="463"/>
      <c r="L23" s="463">
        <f>K23+J23</f>
        <v>638.726</v>
      </c>
      <c r="M23" s="464">
        <f>(L23/$L$8)</f>
        <v>0.006611806838266963</v>
      </c>
      <c r="N23" s="462">
        <v>2071.344000000001</v>
      </c>
      <c r="O23" s="463"/>
      <c r="P23" s="463">
        <f>O23+N23</f>
        <v>2071.344000000001</v>
      </c>
      <c r="Q23" s="466">
        <f>(L23/P23-1)*100</f>
        <v>-69.1636927521455</v>
      </c>
    </row>
    <row r="24" spans="1:17" s="91" customFormat="1" ht="17.25" customHeight="1">
      <c r="A24" s="102" t="s">
        <v>182</v>
      </c>
      <c r="B24" s="99">
        <v>0</v>
      </c>
      <c r="C24" s="98">
        <v>36.55700000000001</v>
      </c>
      <c r="D24" s="98">
        <f t="shared" si="0"/>
        <v>36.55700000000001</v>
      </c>
      <c r="E24" s="100">
        <f>(D24/$D$8)</f>
        <v>0.002347303891258003</v>
      </c>
      <c r="F24" s="99"/>
      <c r="G24" s="98">
        <v>12.400999999999998</v>
      </c>
      <c r="H24" s="98">
        <f t="shared" si="1"/>
        <v>12.400999999999998</v>
      </c>
      <c r="I24" s="101">
        <f>(D24/H24-1)*100</f>
        <v>194.7907426820419</v>
      </c>
      <c r="J24" s="99"/>
      <c r="K24" s="98">
        <v>107.85400000000004</v>
      </c>
      <c r="L24" s="98">
        <f t="shared" si="2"/>
        <v>107.85400000000004</v>
      </c>
      <c r="M24" s="100">
        <f>(L24/$L$8)</f>
        <v>0.0011164565318061974</v>
      </c>
      <c r="N24" s="99"/>
      <c r="O24" s="98">
        <v>74.06600000000007</v>
      </c>
      <c r="P24" s="98">
        <f t="shared" si="3"/>
        <v>74.06600000000007</v>
      </c>
      <c r="Q24" s="97">
        <f>(L24/P24-1)*100</f>
        <v>45.618772446196544</v>
      </c>
    </row>
    <row r="25" spans="1:17" s="91" customFormat="1" ht="17.25" customHeight="1">
      <c r="A25" s="461" t="s">
        <v>183</v>
      </c>
      <c r="B25" s="462">
        <v>0</v>
      </c>
      <c r="C25" s="463">
        <v>30.455</v>
      </c>
      <c r="D25" s="463">
        <f t="shared" si="0"/>
        <v>30.455</v>
      </c>
      <c r="E25" s="464">
        <f>(D25/$D$8)</f>
        <v>0.0019554979896671625</v>
      </c>
      <c r="F25" s="462"/>
      <c r="G25" s="463">
        <v>32.62500000000001</v>
      </c>
      <c r="H25" s="463">
        <f t="shared" si="1"/>
        <v>32.62500000000001</v>
      </c>
      <c r="I25" s="465">
        <f>(D25/H25-1)*100</f>
        <v>-6.651340996168608</v>
      </c>
      <c r="J25" s="462"/>
      <c r="K25" s="463">
        <v>168.092</v>
      </c>
      <c r="L25" s="463">
        <f t="shared" si="2"/>
        <v>168.092</v>
      </c>
      <c r="M25" s="464">
        <f>(L25/$L$8)</f>
        <v>0.0017400134565650537</v>
      </c>
      <c r="N25" s="462"/>
      <c r="O25" s="463">
        <v>135.23999999999995</v>
      </c>
      <c r="P25" s="463">
        <f t="shared" si="3"/>
        <v>135.23999999999995</v>
      </c>
      <c r="Q25" s="466">
        <f>(L25/P25-1)*100</f>
        <v>24.291629695356455</v>
      </c>
    </row>
    <row r="26" spans="1:17" s="91" customFormat="1" ht="17.25" customHeight="1" thickBot="1">
      <c r="A26" s="96" t="s">
        <v>174</v>
      </c>
      <c r="B26" s="93">
        <v>34.229</v>
      </c>
      <c r="C26" s="92">
        <v>150.102</v>
      </c>
      <c r="D26" s="92">
        <f t="shared" si="0"/>
        <v>184.33100000000002</v>
      </c>
      <c r="E26" s="94">
        <f>(D26/$D$8)</f>
        <v>0.011835787224867438</v>
      </c>
      <c r="F26" s="93">
        <v>344.303</v>
      </c>
      <c r="G26" s="92">
        <v>297.73399999999987</v>
      </c>
      <c r="H26" s="92">
        <f t="shared" si="1"/>
        <v>642.0369999999998</v>
      </c>
      <c r="I26" s="95">
        <f>(D26/H26-1)*100</f>
        <v>-71.28966087624232</v>
      </c>
      <c r="J26" s="93">
        <v>1089.6829999999998</v>
      </c>
      <c r="K26" s="92">
        <v>1663.6976</v>
      </c>
      <c r="L26" s="92">
        <f t="shared" si="2"/>
        <v>2753.3805999999995</v>
      </c>
      <c r="M26" s="94">
        <f>(L26/$L$8)</f>
        <v>0.028501768644820454</v>
      </c>
      <c r="N26" s="93">
        <v>1614.074</v>
      </c>
      <c r="O26" s="92">
        <v>1949.9049999999993</v>
      </c>
      <c r="P26" s="92">
        <f t="shared" si="3"/>
        <v>3563.9789999999994</v>
      </c>
      <c r="Q26" s="418">
        <f>(L26/P26-1)*100</f>
        <v>-22.744196865357512</v>
      </c>
    </row>
    <row r="27" s="90" customFormat="1" ht="14.25">
      <c r="A27" s="116" t="s">
        <v>145</v>
      </c>
    </row>
    <row r="28" ht="14.25">
      <c r="A28" s="116" t="s">
        <v>40</v>
      </c>
    </row>
    <row r="29" ht="14.25">
      <c r="A29" s="88" t="s">
        <v>29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7:Q65536 I27:I65536 Q3 I3">
    <cfRule type="cellIs" priority="8" dxfId="107" operator="lessThan" stopIfTrue="1">
      <formula>0</formula>
    </cfRule>
  </conditionalFormatting>
  <conditionalFormatting sqref="Q8:Q26 I8:I26">
    <cfRule type="cellIs" priority="9" dxfId="107" operator="lessThan" stopIfTrue="1">
      <formula>0</formula>
    </cfRule>
    <cfRule type="cellIs" priority="10" dxfId="109" operator="greaterThanOrEqual" stopIfTrue="1">
      <formula>0</formula>
    </cfRule>
  </conditionalFormatting>
  <conditionalFormatting sqref="I5 Q5">
    <cfRule type="cellIs" priority="1" dxfId="107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4"/>
  <sheetViews>
    <sheetView showGridLines="0" zoomScale="80" zoomScaleNormal="80" zoomScalePageLayoutView="0" workbookViewId="0" topLeftCell="A1">
      <selection activeCell="I13" sqref="I13"/>
    </sheetView>
  </sheetViews>
  <sheetFormatPr defaultColWidth="8.00390625" defaultRowHeight="15"/>
  <cols>
    <col min="1" max="1" width="29.8515625" style="123" customWidth="1"/>
    <col min="2" max="2" width="10.57421875" style="123" bestFit="1" customWidth="1"/>
    <col min="3" max="3" width="12.421875" style="123" bestFit="1" customWidth="1"/>
    <col min="4" max="4" width="9.57421875" style="123" bestFit="1" customWidth="1"/>
    <col min="5" max="5" width="11.7109375" style="123" bestFit="1" customWidth="1"/>
    <col min="6" max="6" width="11.7109375" style="123" customWidth="1"/>
    <col min="7" max="7" width="10.7109375" style="123" customWidth="1"/>
    <col min="8" max="8" width="10.421875" style="123" bestFit="1" customWidth="1"/>
    <col min="9" max="9" width="11.7109375" style="123" bestFit="1" customWidth="1"/>
    <col min="10" max="10" width="9.57421875" style="123" bestFit="1" customWidth="1"/>
    <col min="11" max="11" width="11.7109375" style="123" bestFit="1" customWidth="1"/>
    <col min="12" max="12" width="10.8515625" style="123" customWidth="1"/>
    <col min="13" max="13" width="9.421875" style="123" customWidth="1"/>
    <col min="14" max="14" width="11.140625" style="123" customWidth="1"/>
    <col min="15" max="15" width="12.421875" style="123" bestFit="1" customWidth="1"/>
    <col min="16" max="16" width="9.421875" style="123" customWidth="1"/>
    <col min="17" max="17" width="10.57421875" style="123" bestFit="1" customWidth="1"/>
    <col min="18" max="18" width="12.7109375" style="123" bestFit="1" customWidth="1"/>
    <col min="19" max="19" width="10.140625" style="123" customWidth="1"/>
    <col min="20" max="21" width="11.140625" style="123" bestFit="1" customWidth="1"/>
    <col min="22" max="23" width="10.28125" style="123" customWidth="1"/>
    <col min="24" max="24" width="12.7109375" style="123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61" t="s">
        <v>28</v>
      </c>
      <c r="Y1" s="562"/>
    </row>
    <row r="2" ht="5.25" customHeight="1" thickBot="1"/>
    <row r="3" spans="1:25" ht="24.75" customHeight="1" thickTop="1">
      <c r="A3" s="563" t="s">
        <v>46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5"/>
    </row>
    <row r="4" spans="1:25" ht="21" customHeight="1" thickBot="1">
      <c r="A4" s="577" t="s">
        <v>45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9"/>
    </row>
    <row r="5" spans="1:25" s="169" customFormat="1" ht="19.5" customHeight="1" thickBot="1" thickTop="1">
      <c r="A5" s="566" t="s">
        <v>44</v>
      </c>
      <c r="B5" s="581" t="s">
        <v>36</v>
      </c>
      <c r="C5" s="582"/>
      <c r="D5" s="582"/>
      <c r="E5" s="582"/>
      <c r="F5" s="582"/>
      <c r="G5" s="582"/>
      <c r="H5" s="582"/>
      <c r="I5" s="582"/>
      <c r="J5" s="583"/>
      <c r="K5" s="583"/>
      <c r="L5" s="583"/>
      <c r="M5" s="584"/>
      <c r="N5" s="585" t="s">
        <v>35</v>
      </c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4"/>
    </row>
    <row r="6" spans="1:25" s="168" customFormat="1" ht="26.25" customHeight="1" thickBot="1">
      <c r="A6" s="567"/>
      <c r="B6" s="573" t="s">
        <v>157</v>
      </c>
      <c r="C6" s="574"/>
      <c r="D6" s="574"/>
      <c r="E6" s="574"/>
      <c r="F6" s="575"/>
      <c r="G6" s="570" t="s">
        <v>34</v>
      </c>
      <c r="H6" s="573" t="s">
        <v>158</v>
      </c>
      <c r="I6" s="574"/>
      <c r="J6" s="574"/>
      <c r="K6" s="574"/>
      <c r="L6" s="575"/>
      <c r="M6" s="570" t="s">
        <v>33</v>
      </c>
      <c r="N6" s="580" t="s">
        <v>159</v>
      </c>
      <c r="O6" s="574"/>
      <c r="P6" s="574"/>
      <c r="Q6" s="574"/>
      <c r="R6" s="574"/>
      <c r="S6" s="570" t="s">
        <v>34</v>
      </c>
      <c r="T6" s="580" t="s">
        <v>160</v>
      </c>
      <c r="U6" s="574"/>
      <c r="V6" s="574"/>
      <c r="W6" s="574"/>
      <c r="X6" s="574"/>
      <c r="Y6" s="570" t="s">
        <v>33</v>
      </c>
    </row>
    <row r="7" spans="1:25" s="163" customFormat="1" ht="26.25" customHeight="1">
      <c r="A7" s="568"/>
      <c r="B7" s="553" t="s">
        <v>22</v>
      </c>
      <c r="C7" s="554"/>
      <c r="D7" s="555" t="s">
        <v>21</v>
      </c>
      <c r="E7" s="556"/>
      <c r="F7" s="557" t="s">
        <v>17</v>
      </c>
      <c r="G7" s="571"/>
      <c r="H7" s="553" t="s">
        <v>22</v>
      </c>
      <c r="I7" s="554"/>
      <c r="J7" s="555" t="s">
        <v>21</v>
      </c>
      <c r="K7" s="556"/>
      <c r="L7" s="557" t="s">
        <v>17</v>
      </c>
      <c r="M7" s="571"/>
      <c r="N7" s="554" t="s">
        <v>22</v>
      </c>
      <c r="O7" s="554"/>
      <c r="P7" s="559" t="s">
        <v>21</v>
      </c>
      <c r="Q7" s="554"/>
      <c r="R7" s="557" t="s">
        <v>17</v>
      </c>
      <c r="S7" s="571"/>
      <c r="T7" s="560" t="s">
        <v>22</v>
      </c>
      <c r="U7" s="556"/>
      <c r="V7" s="555" t="s">
        <v>21</v>
      </c>
      <c r="W7" s="576"/>
      <c r="X7" s="557" t="s">
        <v>17</v>
      </c>
      <c r="Y7" s="571"/>
    </row>
    <row r="8" spans="1:25" s="163" customFormat="1" ht="31.5" thickBot="1">
      <c r="A8" s="569"/>
      <c r="B8" s="166" t="s">
        <v>19</v>
      </c>
      <c r="C8" s="164" t="s">
        <v>18</v>
      </c>
      <c r="D8" s="165" t="s">
        <v>19</v>
      </c>
      <c r="E8" s="164" t="s">
        <v>18</v>
      </c>
      <c r="F8" s="558"/>
      <c r="G8" s="572"/>
      <c r="H8" s="166" t="s">
        <v>19</v>
      </c>
      <c r="I8" s="164" t="s">
        <v>18</v>
      </c>
      <c r="J8" s="165" t="s">
        <v>19</v>
      </c>
      <c r="K8" s="164" t="s">
        <v>18</v>
      </c>
      <c r="L8" s="558"/>
      <c r="M8" s="572"/>
      <c r="N8" s="167" t="s">
        <v>19</v>
      </c>
      <c r="O8" s="164" t="s">
        <v>18</v>
      </c>
      <c r="P8" s="165" t="s">
        <v>19</v>
      </c>
      <c r="Q8" s="164" t="s">
        <v>18</v>
      </c>
      <c r="R8" s="558"/>
      <c r="S8" s="572"/>
      <c r="T8" s="166" t="s">
        <v>19</v>
      </c>
      <c r="U8" s="164" t="s">
        <v>18</v>
      </c>
      <c r="V8" s="165" t="s">
        <v>19</v>
      </c>
      <c r="W8" s="164" t="s">
        <v>18</v>
      </c>
      <c r="X8" s="558"/>
      <c r="Y8" s="572"/>
    </row>
    <row r="9" spans="1:25" s="152" customFormat="1" ht="18" customHeight="1" thickBot="1" thickTop="1">
      <c r="A9" s="162" t="s">
        <v>24</v>
      </c>
      <c r="B9" s="161">
        <f>SUM(B10:B42)</f>
        <v>481754</v>
      </c>
      <c r="C9" s="155">
        <f>SUM(C10:C42)</f>
        <v>547672</v>
      </c>
      <c r="D9" s="156">
        <f>SUM(D10:D42)</f>
        <v>216</v>
      </c>
      <c r="E9" s="155">
        <f>SUM(E10:E42)</f>
        <v>512</v>
      </c>
      <c r="F9" s="154">
        <f>SUM(B9:E9)</f>
        <v>1030154</v>
      </c>
      <c r="G9" s="158">
        <f aca="true" t="shared" si="0" ref="G9:G42">F9/$F$9</f>
        <v>1</v>
      </c>
      <c r="H9" s="157">
        <f>SUM(H10:H42)</f>
        <v>426675</v>
      </c>
      <c r="I9" s="155">
        <f>SUM(I10:I42)</f>
        <v>488006</v>
      </c>
      <c r="J9" s="156">
        <f>SUM(J10:J42)</f>
        <v>2473</v>
      </c>
      <c r="K9" s="155">
        <f>SUM(K10:K42)</f>
        <v>3583</v>
      </c>
      <c r="L9" s="154">
        <f>SUM(H9:K9)</f>
        <v>920737</v>
      </c>
      <c r="M9" s="160">
        <f>IF(ISERROR(F9/L9-1),"         /0",(F9/L9-1))</f>
        <v>0.1188363235104053</v>
      </c>
      <c r="N9" s="159">
        <f>SUM(N10:N42)</f>
        <v>3104843</v>
      </c>
      <c r="O9" s="155">
        <f>SUM(O10:O42)</f>
        <v>3046628</v>
      </c>
      <c r="P9" s="156">
        <f>SUM(P10:P42)</f>
        <v>20939</v>
      </c>
      <c r="Q9" s="155">
        <f>SUM(Q10:Q42)</f>
        <v>21549</v>
      </c>
      <c r="R9" s="154">
        <f>SUM(N9:Q9)</f>
        <v>6193959</v>
      </c>
      <c r="S9" s="158">
        <f aca="true" t="shared" si="1" ref="S9:S42">R9/$R$9</f>
        <v>1</v>
      </c>
      <c r="T9" s="157">
        <f>SUM(T10:T42)</f>
        <v>2747243</v>
      </c>
      <c r="U9" s="155">
        <f>SUM(U10:U42)</f>
        <v>2690685</v>
      </c>
      <c r="V9" s="156">
        <f>SUM(V10:V42)</f>
        <v>27321</v>
      </c>
      <c r="W9" s="155">
        <f>SUM(W10:W42)</f>
        <v>25204</v>
      </c>
      <c r="X9" s="154">
        <f>SUM(T9:W9)</f>
        <v>5490453</v>
      </c>
      <c r="Y9" s="153">
        <f>IF(ISERROR(R9/X9-1),"         /0",(R9/X9-1))</f>
        <v>0.12813259670923327</v>
      </c>
    </row>
    <row r="10" spans="1:25" ht="19.5" customHeight="1" thickTop="1">
      <c r="A10" s="151" t="s">
        <v>161</v>
      </c>
      <c r="B10" s="149">
        <v>139831</v>
      </c>
      <c r="C10" s="145">
        <v>155683</v>
      </c>
      <c r="D10" s="146">
        <v>24</v>
      </c>
      <c r="E10" s="145">
        <v>151</v>
      </c>
      <c r="F10" s="144">
        <f>SUM(B10:E10)</f>
        <v>295689</v>
      </c>
      <c r="G10" s="148">
        <f t="shared" si="0"/>
        <v>0.28703378329841944</v>
      </c>
      <c r="H10" s="147">
        <v>130594</v>
      </c>
      <c r="I10" s="145">
        <v>147458</v>
      </c>
      <c r="J10" s="146">
        <v>2367</v>
      </c>
      <c r="K10" s="145">
        <v>3482</v>
      </c>
      <c r="L10" s="144">
        <f>SUM(H10:K10)</f>
        <v>283901</v>
      </c>
      <c r="M10" s="150">
        <f>IF(ISERROR(F10/L10-1),"         /0",(F10/L10-1))</f>
        <v>0.04152151630321832</v>
      </c>
      <c r="N10" s="149">
        <v>916096</v>
      </c>
      <c r="O10" s="145">
        <v>900417</v>
      </c>
      <c r="P10" s="146">
        <v>19016</v>
      </c>
      <c r="Q10" s="145">
        <v>19724</v>
      </c>
      <c r="R10" s="144">
        <f>SUM(N10:Q10)</f>
        <v>1855253</v>
      </c>
      <c r="S10" s="148">
        <f t="shared" si="1"/>
        <v>0.29952619964064986</v>
      </c>
      <c r="T10" s="147">
        <v>843082</v>
      </c>
      <c r="U10" s="145">
        <v>830189</v>
      </c>
      <c r="V10" s="146">
        <v>22684</v>
      </c>
      <c r="W10" s="145">
        <v>20457</v>
      </c>
      <c r="X10" s="144">
        <f>SUM(T10:W10)</f>
        <v>1716412</v>
      </c>
      <c r="Y10" s="143">
        <f>IF(ISERROR(R10/X10-1),"         /0",IF(R10/X10&gt;5,"  *  ",(R10/X10-1)))</f>
        <v>0.08089025245686932</v>
      </c>
    </row>
    <row r="11" spans="1:25" ht="19.5" customHeight="1">
      <c r="A11" s="142" t="s">
        <v>167</v>
      </c>
      <c r="B11" s="140">
        <v>66031</v>
      </c>
      <c r="C11" s="136">
        <v>74670</v>
      </c>
      <c r="D11" s="137">
        <v>0</v>
      </c>
      <c r="E11" s="136">
        <v>0</v>
      </c>
      <c r="F11" s="135">
        <f>SUM(B11:E11)</f>
        <v>140701</v>
      </c>
      <c r="G11" s="139">
        <f t="shared" si="0"/>
        <v>0.13658249154980712</v>
      </c>
      <c r="H11" s="138">
        <v>66463</v>
      </c>
      <c r="I11" s="136">
        <v>77871</v>
      </c>
      <c r="J11" s="137"/>
      <c r="K11" s="136"/>
      <c r="L11" s="135">
        <f>SUM(H11:K11)</f>
        <v>144334</v>
      </c>
      <c r="M11" s="141">
        <f>IF(ISERROR(F11/L11-1),"         /0",(F11/L11-1))</f>
        <v>-0.02517078443055687</v>
      </c>
      <c r="N11" s="140">
        <v>431259</v>
      </c>
      <c r="O11" s="136">
        <v>407177</v>
      </c>
      <c r="P11" s="137"/>
      <c r="Q11" s="136"/>
      <c r="R11" s="135">
        <f>SUM(N11:Q11)</f>
        <v>838436</v>
      </c>
      <c r="S11" s="139">
        <f t="shared" si="1"/>
        <v>0.13536350498929683</v>
      </c>
      <c r="T11" s="138">
        <v>435233</v>
      </c>
      <c r="U11" s="136">
        <v>412209</v>
      </c>
      <c r="V11" s="137">
        <v>449</v>
      </c>
      <c r="W11" s="136">
        <v>753</v>
      </c>
      <c r="X11" s="135">
        <f>SUM(T11:W11)</f>
        <v>848644</v>
      </c>
      <c r="Y11" s="134">
        <f>IF(ISERROR(R11/X11-1),"         /0",IF(R11/X11&gt;5,"  *  ",(R11/X11-1)))</f>
        <v>-0.012028600920998667</v>
      </c>
    </row>
    <row r="12" spans="1:25" ht="19.5" customHeight="1">
      <c r="A12" s="142" t="s">
        <v>184</v>
      </c>
      <c r="B12" s="140">
        <v>36372</v>
      </c>
      <c r="C12" s="136">
        <v>40506</v>
      </c>
      <c r="D12" s="137">
        <v>0</v>
      </c>
      <c r="E12" s="136">
        <v>0</v>
      </c>
      <c r="F12" s="135">
        <f>SUM(B12:E12)</f>
        <v>76878</v>
      </c>
      <c r="G12" s="139">
        <f>F12/$F$9</f>
        <v>0.07462767702692995</v>
      </c>
      <c r="H12" s="138">
        <v>23853</v>
      </c>
      <c r="I12" s="136">
        <v>25469</v>
      </c>
      <c r="J12" s="137"/>
      <c r="K12" s="136"/>
      <c r="L12" s="135">
        <f>SUM(H12:K12)</f>
        <v>49322</v>
      </c>
      <c r="M12" s="141">
        <f>IF(ISERROR(F12/L12-1),"         /0",(F12/L12-1))</f>
        <v>0.558695916629496</v>
      </c>
      <c r="N12" s="140">
        <v>232044</v>
      </c>
      <c r="O12" s="136">
        <v>226422</v>
      </c>
      <c r="P12" s="137"/>
      <c r="Q12" s="136"/>
      <c r="R12" s="135">
        <f>SUM(N12:Q12)</f>
        <v>458466</v>
      </c>
      <c r="S12" s="139">
        <f>R12/$R$9</f>
        <v>0.0740182490713936</v>
      </c>
      <c r="T12" s="138">
        <v>163557</v>
      </c>
      <c r="U12" s="136">
        <v>159827</v>
      </c>
      <c r="V12" s="137"/>
      <c r="W12" s="136"/>
      <c r="X12" s="135">
        <f>SUM(T12:W12)</f>
        <v>323384</v>
      </c>
      <c r="Y12" s="134">
        <f>IF(ISERROR(R12/X12-1),"         /0",IF(R12/X12&gt;5,"  *  ",(R12/X12-1)))</f>
        <v>0.4177139252405808</v>
      </c>
    </row>
    <row r="13" spans="1:25" ht="19.5" customHeight="1">
      <c r="A13" s="142" t="s">
        <v>185</v>
      </c>
      <c r="B13" s="140">
        <v>30139</v>
      </c>
      <c r="C13" s="136">
        <v>33891</v>
      </c>
      <c r="D13" s="137">
        <v>0</v>
      </c>
      <c r="E13" s="136">
        <v>0</v>
      </c>
      <c r="F13" s="135">
        <f>SUM(B13:E13)</f>
        <v>64030</v>
      </c>
      <c r="G13" s="139">
        <f>F13/$F$9</f>
        <v>0.06215575535308313</v>
      </c>
      <c r="H13" s="138">
        <v>29786</v>
      </c>
      <c r="I13" s="136">
        <v>32668</v>
      </c>
      <c r="J13" s="137"/>
      <c r="K13" s="136"/>
      <c r="L13" s="135">
        <f>SUM(H13:K13)</f>
        <v>62454</v>
      </c>
      <c r="M13" s="141">
        <f>IF(ISERROR(F13/L13-1),"         /0",(F13/L13-1))</f>
        <v>0.025234572645467024</v>
      </c>
      <c r="N13" s="140">
        <v>152592</v>
      </c>
      <c r="O13" s="136">
        <v>150939</v>
      </c>
      <c r="P13" s="137"/>
      <c r="Q13" s="136"/>
      <c r="R13" s="135">
        <f>SUM(N13:Q13)</f>
        <v>303531</v>
      </c>
      <c r="S13" s="139">
        <f>R13/$R$9</f>
        <v>0.04900436053903489</v>
      </c>
      <c r="T13" s="138">
        <v>161565</v>
      </c>
      <c r="U13" s="136">
        <v>161574</v>
      </c>
      <c r="V13" s="137"/>
      <c r="W13" s="136"/>
      <c r="X13" s="135">
        <f>SUM(T13:W13)</f>
        <v>323139</v>
      </c>
      <c r="Y13" s="134">
        <f>IF(ISERROR(R13/X13-1),"         /0",IF(R13/X13&gt;5,"  *  ",(R13/X13-1)))</f>
        <v>-0.06067976938716779</v>
      </c>
    </row>
    <row r="14" spans="1:25" ht="19.5" customHeight="1">
      <c r="A14" s="142" t="s">
        <v>186</v>
      </c>
      <c r="B14" s="140">
        <v>24786</v>
      </c>
      <c r="C14" s="136">
        <v>28854</v>
      </c>
      <c r="D14" s="137">
        <v>0</v>
      </c>
      <c r="E14" s="136">
        <v>0</v>
      </c>
      <c r="F14" s="135">
        <f>SUM(B14:E14)</f>
        <v>53640</v>
      </c>
      <c r="G14" s="139">
        <f>F14/$F$9</f>
        <v>0.05206988469685115</v>
      </c>
      <c r="H14" s="138">
        <v>18221</v>
      </c>
      <c r="I14" s="136">
        <v>20686</v>
      </c>
      <c r="J14" s="137"/>
      <c r="K14" s="136"/>
      <c r="L14" s="135">
        <f>SUM(H14:K14)</f>
        <v>38907</v>
      </c>
      <c r="M14" s="141">
        <f>IF(ISERROR(F14/L14-1),"         /0",(F14/L14-1))</f>
        <v>0.3786722183668749</v>
      </c>
      <c r="N14" s="140">
        <v>135345</v>
      </c>
      <c r="O14" s="136">
        <v>136181</v>
      </c>
      <c r="P14" s="137"/>
      <c r="Q14" s="136"/>
      <c r="R14" s="135">
        <f>SUM(N14:Q14)</f>
        <v>271526</v>
      </c>
      <c r="S14" s="139">
        <f>R14/$R$9</f>
        <v>0.04383722914536567</v>
      </c>
      <c r="T14" s="138">
        <v>102405</v>
      </c>
      <c r="U14" s="136">
        <v>102750</v>
      </c>
      <c r="V14" s="137"/>
      <c r="W14" s="136"/>
      <c r="X14" s="135">
        <f>SUM(T14:W14)</f>
        <v>205155</v>
      </c>
      <c r="Y14" s="134">
        <f>IF(ISERROR(R14/X14-1),"         /0",IF(R14/X14&gt;5,"  *  ",(R14/X14-1)))</f>
        <v>0.32351636567473374</v>
      </c>
    </row>
    <row r="15" spans="1:25" ht="19.5" customHeight="1">
      <c r="A15" s="142" t="s">
        <v>187</v>
      </c>
      <c r="B15" s="140">
        <v>18723</v>
      </c>
      <c r="C15" s="136">
        <v>21780</v>
      </c>
      <c r="D15" s="137">
        <v>0</v>
      </c>
      <c r="E15" s="136">
        <v>0</v>
      </c>
      <c r="F15" s="135">
        <f>SUM(B15:E15)</f>
        <v>40503</v>
      </c>
      <c r="G15" s="139">
        <f>F15/$F$9</f>
        <v>0.03931742244363464</v>
      </c>
      <c r="H15" s="138">
        <v>16971</v>
      </c>
      <c r="I15" s="136">
        <v>20515</v>
      </c>
      <c r="J15" s="137"/>
      <c r="K15" s="136"/>
      <c r="L15" s="135">
        <f>SUM(H15:K15)</f>
        <v>37486</v>
      </c>
      <c r="M15" s="141">
        <f>IF(ISERROR(F15/L15-1),"         /0",(F15/L15-1))</f>
        <v>0.08048338046203907</v>
      </c>
      <c r="N15" s="140">
        <v>130597</v>
      </c>
      <c r="O15" s="136">
        <v>130965</v>
      </c>
      <c r="P15" s="137"/>
      <c r="Q15" s="136"/>
      <c r="R15" s="135">
        <f>SUM(N15:Q15)</f>
        <v>261562</v>
      </c>
      <c r="S15" s="139">
        <f>R15/$R$9</f>
        <v>0.04222856496144065</v>
      </c>
      <c r="T15" s="138">
        <v>115899</v>
      </c>
      <c r="U15" s="136">
        <v>113406</v>
      </c>
      <c r="V15" s="137">
        <v>146</v>
      </c>
      <c r="W15" s="136">
        <v>148</v>
      </c>
      <c r="X15" s="135">
        <f>SUM(T15:W15)</f>
        <v>229599</v>
      </c>
      <c r="Y15" s="134">
        <f>IF(ISERROR(R15/X15-1),"         /0",IF(R15/X15&gt;5,"  *  ",(R15/X15-1)))</f>
        <v>0.13921227879912368</v>
      </c>
    </row>
    <row r="16" spans="1:25" ht="19.5" customHeight="1">
      <c r="A16" s="142" t="s">
        <v>162</v>
      </c>
      <c r="B16" s="140">
        <v>16138</v>
      </c>
      <c r="C16" s="136">
        <v>18340</v>
      </c>
      <c r="D16" s="137">
        <v>0</v>
      </c>
      <c r="E16" s="136">
        <v>0</v>
      </c>
      <c r="F16" s="135">
        <f>SUM(B16:E16)</f>
        <v>34478</v>
      </c>
      <c r="G16" s="139">
        <f>F16/$F$9</f>
        <v>0.0334687823373981</v>
      </c>
      <c r="H16" s="138">
        <v>18965</v>
      </c>
      <c r="I16" s="136">
        <v>21751</v>
      </c>
      <c r="J16" s="137"/>
      <c r="K16" s="136"/>
      <c r="L16" s="135">
        <f>SUM(H16:K16)</f>
        <v>40716</v>
      </c>
      <c r="M16" s="141">
        <f>IF(ISERROR(F16/L16-1),"         /0",(F16/L16-1))</f>
        <v>-0.15320758424206704</v>
      </c>
      <c r="N16" s="140">
        <v>108241</v>
      </c>
      <c r="O16" s="136">
        <v>111064</v>
      </c>
      <c r="P16" s="137">
        <v>517</v>
      </c>
      <c r="Q16" s="136">
        <v>515</v>
      </c>
      <c r="R16" s="135">
        <f>SUM(N16:Q16)</f>
        <v>220337</v>
      </c>
      <c r="S16" s="139">
        <f>R16/$R$9</f>
        <v>0.03557288642046226</v>
      </c>
      <c r="T16" s="138">
        <v>130536</v>
      </c>
      <c r="U16" s="136">
        <v>127373</v>
      </c>
      <c r="V16" s="137">
        <v>1066</v>
      </c>
      <c r="W16" s="136">
        <v>1069</v>
      </c>
      <c r="X16" s="135">
        <f>SUM(T16:W16)</f>
        <v>260044</v>
      </c>
      <c r="Y16" s="134">
        <f>IF(ISERROR(R16/X16-1),"         /0",IF(R16/X16&gt;5,"  *  ",(R16/X16-1)))</f>
        <v>-0.1526933903493255</v>
      </c>
    </row>
    <row r="17" spans="1:25" ht="19.5" customHeight="1">
      <c r="A17" s="142" t="s">
        <v>188</v>
      </c>
      <c r="B17" s="140">
        <v>12879</v>
      </c>
      <c r="C17" s="136">
        <v>14324</v>
      </c>
      <c r="D17" s="137">
        <v>0</v>
      </c>
      <c r="E17" s="136">
        <v>0</v>
      </c>
      <c r="F17" s="135">
        <f>SUM(B17:E17)</f>
        <v>27203</v>
      </c>
      <c r="G17" s="139">
        <f>F17/$F$9</f>
        <v>0.026406731420739037</v>
      </c>
      <c r="H17" s="138">
        <v>12668</v>
      </c>
      <c r="I17" s="136">
        <v>13317</v>
      </c>
      <c r="J17" s="137"/>
      <c r="K17" s="136"/>
      <c r="L17" s="135">
        <f>SUM(H17:K17)</f>
        <v>25985</v>
      </c>
      <c r="M17" s="141">
        <f>IF(ISERROR(F17/L17-1),"         /0",(F17/L17-1))</f>
        <v>0.04687319607465845</v>
      </c>
      <c r="N17" s="140">
        <v>76776</v>
      </c>
      <c r="O17" s="136">
        <v>71550</v>
      </c>
      <c r="P17" s="137"/>
      <c r="Q17" s="136">
        <v>127</v>
      </c>
      <c r="R17" s="135">
        <f>SUM(N17:Q17)</f>
        <v>148453</v>
      </c>
      <c r="S17" s="139">
        <f>R17/$R$9</f>
        <v>0.023967384995606203</v>
      </c>
      <c r="T17" s="138">
        <v>76561</v>
      </c>
      <c r="U17" s="136">
        <v>71782</v>
      </c>
      <c r="V17" s="137">
        <v>117</v>
      </c>
      <c r="W17" s="136">
        <v>116</v>
      </c>
      <c r="X17" s="135">
        <f>SUM(T17:W17)</f>
        <v>148576</v>
      </c>
      <c r="Y17" s="134">
        <f>IF(ISERROR(R17/X17-1),"         /0",IF(R17/X17&gt;5,"  *  ",(R17/X17-1)))</f>
        <v>-0.000827859142795595</v>
      </c>
    </row>
    <row r="18" spans="1:25" ht="19.5" customHeight="1">
      <c r="A18" s="142" t="s">
        <v>189</v>
      </c>
      <c r="B18" s="140">
        <v>12707</v>
      </c>
      <c r="C18" s="136">
        <v>13764</v>
      </c>
      <c r="D18" s="137">
        <v>0</v>
      </c>
      <c r="E18" s="136">
        <v>0</v>
      </c>
      <c r="F18" s="135">
        <f aca="true" t="shared" si="2" ref="F18:F28">SUM(B18:E18)</f>
        <v>26471</v>
      </c>
      <c r="G18" s="139">
        <f aca="true" t="shared" si="3" ref="G18:G28">F18/$F$9</f>
        <v>0.02569615805015561</v>
      </c>
      <c r="H18" s="138">
        <v>8294</v>
      </c>
      <c r="I18" s="136">
        <v>9587</v>
      </c>
      <c r="J18" s="137"/>
      <c r="K18" s="136"/>
      <c r="L18" s="135">
        <f aca="true" t="shared" si="4" ref="L18:L28">SUM(H18:K18)</f>
        <v>17881</v>
      </c>
      <c r="M18" s="141">
        <f aca="true" t="shared" si="5" ref="M18:M28">IF(ISERROR(F18/L18-1),"         /0",(F18/L18-1))</f>
        <v>0.48039818802080414</v>
      </c>
      <c r="N18" s="140">
        <v>67142</v>
      </c>
      <c r="O18" s="136">
        <v>61746</v>
      </c>
      <c r="P18" s="137"/>
      <c r="Q18" s="136"/>
      <c r="R18" s="135">
        <f aca="true" t="shared" si="6" ref="R18:R28">SUM(N18:Q18)</f>
        <v>128888</v>
      </c>
      <c r="S18" s="139">
        <f aca="true" t="shared" si="7" ref="S18:S28">R18/$R$9</f>
        <v>0.020808662117395352</v>
      </c>
      <c r="T18" s="138">
        <v>63458</v>
      </c>
      <c r="U18" s="136">
        <v>59459</v>
      </c>
      <c r="V18" s="137"/>
      <c r="W18" s="136"/>
      <c r="X18" s="135">
        <f aca="true" t="shared" si="8" ref="X18:X28">SUM(T18:W18)</f>
        <v>122917</v>
      </c>
      <c r="Y18" s="134">
        <f aca="true" t="shared" si="9" ref="Y18:Y28">IF(ISERROR(R18/X18-1),"         /0",IF(R18/X18&gt;5,"  *  ",(R18/X18-1)))</f>
        <v>0.04857749538306333</v>
      </c>
    </row>
    <row r="19" spans="1:25" ht="19.5" customHeight="1">
      <c r="A19" s="142" t="s">
        <v>190</v>
      </c>
      <c r="B19" s="140">
        <v>11276</v>
      </c>
      <c r="C19" s="136">
        <v>13135</v>
      </c>
      <c r="D19" s="137">
        <v>0</v>
      </c>
      <c r="E19" s="136">
        <v>0</v>
      </c>
      <c r="F19" s="135">
        <f t="shared" si="2"/>
        <v>24411</v>
      </c>
      <c r="G19" s="139">
        <f t="shared" si="3"/>
        <v>0.023696457034579295</v>
      </c>
      <c r="H19" s="138">
        <v>10489</v>
      </c>
      <c r="I19" s="136">
        <v>12424</v>
      </c>
      <c r="J19" s="137"/>
      <c r="K19" s="136"/>
      <c r="L19" s="135">
        <f t="shared" si="4"/>
        <v>22913</v>
      </c>
      <c r="M19" s="141">
        <f t="shared" si="5"/>
        <v>0.06537773316457907</v>
      </c>
      <c r="N19" s="140">
        <v>89922</v>
      </c>
      <c r="O19" s="136">
        <v>86283</v>
      </c>
      <c r="P19" s="137"/>
      <c r="Q19" s="136"/>
      <c r="R19" s="135">
        <f t="shared" si="6"/>
        <v>176205</v>
      </c>
      <c r="S19" s="139">
        <f t="shared" si="7"/>
        <v>0.02844787961948085</v>
      </c>
      <c r="T19" s="138">
        <v>83107</v>
      </c>
      <c r="U19" s="136">
        <v>83355</v>
      </c>
      <c r="V19" s="137"/>
      <c r="W19" s="136"/>
      <c r="X19" s="135">
        <f t="shared" si="8"/>
        <v>166462</v>
      </c>
      <c r="Y19" s="134">
        <f t="shared" si="9"/>
        <v>0.05852987468611448</v>
      </c>
    </row>
    <row r="20" spans="1:25" ht="19.5" customHeight="1">
      <c r="A20" s="142" t="s">
        <v>191</v>
      </c>
      <c r="B20" s="140">
        <v>11649</v>
      </c>
      <c r="C20" s="136">
        <v>12485</v>
      </c>
      <c r="D20" s="137">
        <v>0</v>
      </c>
      <c r="E20" s="136">
        <v>0</v>
      </c>
      <c r="F20" s="135">
        <f t="shared" si="2"/>
        <v>24134</v>
      </c>
      <c r="G20" s="139">
        <f t="shared" si="3"/>
        <v>0.023427565198989666</v>
      </c>
      <c r="H20" s="138">
        <v>12210</v>
      </c>
      <c r="I20" s="136">
        <v>13001</v>
      </c>
      <c r="J20" s="137"/>
      <c r="K20" s="136"/>
      <c r="L20" s="135">
        <f t="shared" si="4"/>
        <v>25211</v>
      </c>
      <c r="M20" s="141">
        <f t="shared" si="5"/>
        <v>-0.0427194478600611</v>
      </c>
      <c r="N20" s="140">
        <v>78727</v>
      </c>
      <c r="O20" s="136">
        <v>75714</v>
      </c>
      <c r="P20" s="137">
        <v>272</v>
      </c>
      <c r="Q20" s="136">
        <v>0</v>
      </c>
      <c r="R20" s="135">
        <f t="shared" si="6"/>
        <v>154713</v>
      </c>
      <c r="S20" s="139">
        <f t="shared" si="7"/>
        <v>0.024978047158529786</v>
      </c>
      <c r="T20" s="138">
        <v>79108</v>
      </c>
      <c r="U20" s="136">
        <v>77537</v>
      </c>
      <c r="V20" s="137">
        <v>0</v>
      </c>
      <c r="W20" s="136"/>
      <c r="X20" s="135">
        <f t="shared" si="8"/>
        <v>156645</v>
      </c>
      <c r="Y20" s="134">
        <f t="shared" si="9"/>
        <v>-0.012333620607105189</v>
      </c>
    </row>
    <row r="21" spans="1:25" ht="19.5" customHeight="1">
      <c r="A21" s="142" t="s">
        <v>163</v>
      </c>
      <c r="B21" s="140">
        <v>10569</v>
      </c>
      <c r="C21" s="136">
        <v>12565</v>
      </c>
      <c r="D21" s="137">
        <v>0</v>
      </c>
      <c r="E21" s="136">
        <v>0</v>
      </c>
      <c r="F21" s="135">
        <f t="shared" si="2"/>
        <v>23134</v>
      </c>
      <c r="G21" s="139">
        <f t="shared" si="3"/>
        <v>0.02245683655065165</v>
      </c>
      <c r="H21" s="138"/>
      <c r="I21" s="136"/>
      <c r="J21" s="137"/>
      <c r="K21" s="136"/>
      <c r="L21" s="135">
        <f t="shared" si="4"/>
        <v>0</v>
      </c>
      <c r="M21" s="141" t="str">
        <f t="shared" si="5"/>
        <v>         /0</v>
      </c>
      <c r="N21" s="140">
        <v>68847</v>
      </c>
      <c r="O21" s="136">
        <v>69146</v>
      </c>
      <c r="P21" s="137"/>
      <c r="Q21" s="136"/>
      <c r="R21" s="135">
        <f t="shared" si="6"/>
        <v>137993</v>
      </c>
      <c r="S21" s="139">
        <f t="shared" si="7"/>
        <v>0.02227864278727063</v>
      </c>
      <c r="T21" s="138"/>
      <c r="U21" s="136"/>
      <c r="V21" s="137"/>
      <c r="W21" s="136"/>
      <c r="X21" s="135">
        <f t="shared" si="8"/>
        <v>0</v>
      </c>
      <c r="Y21" s="134" t="str">
        <f t="shared" si="9"/>
        <v>         /0</v>
      </c>
    </row>
    <row r="22" spans="1:25" ht="19.5" customHeight="1">
      <c r="A22" s="142" t="s">
        <v>192</v>
      </c>
      <c r="B22" s="140">
        <v>9753</v>
      </c>
      <c r="C22" s="136">
        <v>12001</v>
      </c>
      <c r="D22" s="137">
        <v>0</v>
      </c>
      <c r="E22" s="136">
        <v>0</v>
      </c>
      <c r="F22" s="135">
        <f t="shared" si="2"/>
        <v>21754</v>
      </c>
      <c r="G22" s="139">
        <f t="shared" si="3"/>
        <v>0.02111723101594519</v>
      </c>
      <c r="H22" s="138">
        <v>6066</v>
      </c>
      <c r="I22" s="136">
        <v>7357</v>
      </c>
      <c r="J22" s="137"/>
      <c r="K22" s="136"/>
      <c r="L22" s="135">
        <f t="shared" si="4"/>
        <v>13423</v>
      </c>
      <c r="M22" s="141">
        <f t="shared" si="5"/>
        <v>0.6206511212098638</v>
      </c>
      <c r="N22" s="140">
        <v>57606</v>
      </c>
      <c r="O22" s="136">
        <v>56340</v>
      </c>
      <c r="P22" s="137"/>
      <c r="Q22" s="136"/>
      <c r="R22" s="135">
        <f t="shared" si="6"/>
        <v>113946</v>
      </c>
      <c r="S22" s="139">
        <f t="shared" si="7"/>
        <v>0.01839631163202727</v>
      </c>
      <c r="T22" s="138">
        <v>42315</v>
      </c>
      <c r="U22" s="136">
        <v>43805</v>
      </c>
      <c r="V22" s="137"/>
      <c r="W22" s="136"/>
      <c r="X22" s="135">
        <f t="shared" si="8"/>
        <v>86120</v>
      </c>
      <c r="Y22" s="134">
        <f t="shared" si="9"/>
        <v>0.3231072921504876</v>
      </c>
    </row>
    <row r="23" spans="1:25" ht="19.5" customHeight="1">
      <c r="A23" s="142" t="s">
        <v>193</v>
      </c>
      <c r="B23" s="140">
        <v>9991</v>
      </c>
      <c r="C23" s="136">
        <v>10781</v>
      </c>
      <c r="D23" s="137">
        <v>0</v>
      </c>
      <c r="E23" s="136">
        <v>0</v>
      </c>
      <c r="F23" s="135">
        <f t="shared" si="2"/>
        <v>20772</v>
      </c>
      <c r="G23" s="139">
        <f t="shared" si="3"/>
        <v>0.02016397548327726</v>
      </c>
      <c r="H23" s="138"/>
      <c r="I23" s="136"/>
      <c r="J23" s="137"/>
      <c r="K23" s="136"/>
      <c r="L23" s="135">
        <f t="shared" si="4"/>
        <v>0</v>
      </c>
      <c r="M23" s="141" t="str">
        <f t="shared" si="5"/>
        <v>         /0</v>
      </c>
      <c r="N23" s="140">
        <v>75498</v>
      </c>
      <c r="O23" s="136">
        <v>72840</v>
      </c>
      <c r="P23" s="137"/>
      <c r="Q23" s="136"/>
      <c r="R23" s="135">
        <f t="shared" si="6"/>
        <v>148338</v>
      </c>
      <c r="S23" s="139">
        <f t="shared" si="7"/>
        <v>0.023948818518172304</v>
      </c>
      <c r="T23" s="138"/>
      <c r="U23" s="136"/>
      <c r="V23" s="137"/>
      <c r="W23" s="136"/>
      <c r="X23" s="135">
        <f t="shared" si="8"/>
        <v>0</v>
      </c>
      <c r="Y23" s="134" t="str">
        <f t="shared" si="9"/>
        <v>         /0</v>
      </c>
    </row>
    <row r="24" spans="1:25" ht="19.5" customHeight="1">
      <c r="A24" s="142" t="s">
        <v>194</v>
      </c>
      <c r="B24" s="140">
        <v>9229</v>
      </c>
      <c r="C24" s="136">
        <v>10751</v>
      </c>
      <c r="D24" s="137">
        <v>0</v>
      </c>
      <c r="E24" s="136">
        <v>0</v>
      </c>
      <c r="F24" s="135">
        <f t="shared" si="2"/>
        <v>19980</v>
      </c>
      <c r="G24" s="139">
        <f t="shared" si="3"/>
        <v>0.01939515839379355</v>
      </c>
      <c r="H24" s="138">
        <v>9042</v>
      </c>
      <c r="I24" s="136">
        <v>10050</v>
      </c>
      <c r="J24" s="137"/>
      <c r="K24" s="136"/>
      <c r="L24" s="135">
        <f t="shared" si="4"/>
        <v>19092</v>
      </c>
      <c r="M24" s="141">
        <f t="shared" si="5"/>
        <v>0.04651162790697683</v>
      </c>
      <c r="N24" s="140">
        <v>53642</v>
      </c>
      <c r="O24" s="136">
        <v>49279</v>
      </c>
      <c r="P24" s="137"/>
      <c r="Q24" s="136"/>
      <c r="R24" s="135">
        <f t="shared" si="6"/>
        <v>102921</v>
      </c>
      <c r="S24" s="139">
        <f t="shared" si="7"/>
        <v>0.016616351512820798</v>
      </c>
      <c r="T24" s="138">
        <v>50160</v>
      </c>
      <c r="U24" s="136">
        <v>48218</v>
      </c>
      <c r="V24" s="137"/>
      <c r="W24" s="136"/>
      <c r="X24" s="135">
        <f t="shared" si="8"/>
        <v>98378</v>
      </c>
      <c r="Y24" s="134">
        <f t="shared" si="9"/>
        <v>0.046179023765476</v>
      </c>
    </row>
    <row r="25" spans="1:25" ht="19.5" customHeight="1">
      <c r="A25" s="142" t="s">
        <v>195</v>
      </c>
      <c r="B25" s="140">
        <v>9122</v>
      </c>
      <c r="C25" s="136">
        <v>10521</v>
      </c>
      <c r="D25" s="137">
        <v>0</v>
      </c>
      <c r="E25" s="136">
        <v>0</v>
      </c>
      <c r="F25" s="135">
        <f t="shared" si="2"/>
        <v>19643</v>
      </c>
      <c r="G25" s="139">
        <f t="shared" si="3"/>
        <v>0.019068022839303637</v>
      </c>
      <c r="H25" s="138">
        <v>14161</v>
      </c>
      <c r="I25" s="136">
        <v>15260</v>
      </c>
      <c r="J25" s="137"/>
      <c r="K25" s="136"/>
      <c r="L25" s="135">
        <f t="shared" si="4"/>
        <v>29421</v>
      </c>
      <c r="M25" s="141">
        <f t="shared" si="5"/>
        <v>-0.33234764284014817</v>
      </c>
      <c r="N25" s="140">
        <v>79359</v>
      </c>
      <c r="O25" s="136">
        <v>78027</v>
      </c>
      <c r="P25" s="137"/>
      <c r="Q25" s="136"/>
      <c r="R25" s="135">
        <f t="shared" si="6"/>
        <v>157386</v>
      </c>
      <c r="S25" s="139">
        <f t="shared" si="7"/>
        <v>0.02540959667314556</v>
      </c>
      <c r="T25" s="138">
        <v>87166</v>
      </c>
      <c r="U25" s="136">
        <v>83467</v>
      </c>
      <c r="V25" s="137"/>
      <c r="W25" s="136"/>
      <c r="X25" s="135">
        <f t="shared" si="8"/>
        <v>170633</v>
      </c>
      <c r="Y25" s="134">
        <f t="shared" si="9"/>
        <v>-0.07763445523433332</v>
      </c>
    </row>
    <row r="26" spans="1:25" ht="19.5" customHeight="1">
      <c r="A26" s="142" t="s">
        <v>196</v>
      </c>
      <c r="B26" s="140">
        <v>8144</v>
      </c>
      <c r="C26" s="136">
        <v>9745</v>
      </c>
      <c r="D26" s="137">
        <v>0</v>
      </c>
      <c r="E26" s="136">
        <v>0</v>
      </c>
      <c r="F26" s="135">
        <f t="shared" si="2"/>
        <v>17889</v>
      </c>
      <c r="G26" s="139">
        <f t="shared" si="3"/>
        <v>0.01736536479011876</v>
      </c>
      <c r="H26" s="138">
        <v>8505</v>
      </c>
      <c r="I26" s="136">
        <v>9918</v>
      </c>
      <c r="J26" s="137"/>
      <c r="K26" s="136"/>
      <c r="L26" s="135">
        <f t="shared" si="4"/>
        <v>18423</v>
      </c>
      <c r="M26" s="141">
        <f t="shared" si="5"/>
        <v>-0.02898550724637683</v>
      </c>
      <c r="N26" s="140">
        <v>51956</v>
      </c>
      <c r="O26" s="136">
        <v>51357</v>
      </c>
      <c r="P26" s="137"/>
      <c r="Q26" s="136"/>
      <c r="R26" s="135">
        <f t="shared" si="6"/>
        <v>103313</v>
      </c>
      <c r="S26" s="139">
        <f t="shared" si="7"/>
        <v>0.016679638983725917</v>
      </c>
      <c r="T26" s="138">
        <v>55283</v>
      </c>
      <c r="U26" s="136">
        <v>51549</v>
      </c>
      <c r="V26" s="137"/>
      <c r="W26" s="136"/>
      <c r="X26" s="135">
        <f t="shared" si="8"/>
        <v>106832</v>
      </c>
      <c r="Y26" s="134">
        <f t="shared" si="9"/>
        <v>-0.032939568668563735</v>
      </c>
    </row>
    <row r="27" spans="1:25" ht="19.5" customHeight="1">
      <c r="A27" s="142" t="s">
        <v>197</v>
      </c>
      <c r="B27" s="140">
        <v>7484</v>
      </c>
      <c r="C27" s="136">
        <v>8229</v>
      </c>
      <c r="D27" s="137">
        <v>0</v>
      </c>
      <c r="E27" s="136">
        <v>0</v>
      </c>
      <c r="F27" s="135">
        <f t="shared" si="2"/>
        <v>15713</v>
      </c>
      <c r="G27" s="139">
        <f t="shared" si="3"/>
        <v>0.015253059251335237</v>
      </c>
      <c r="H27" s="138">
        <v>7806</v>
      </c>
      <c r="I27" s="136">
        <v>8379</v>
      </c>
      <c r="J27" s="137"/>
      <c r="K27" s="136"/>
      <c r="L27" s="135">
        <f t="shared" si="4"/>
        <v>16185</v>
      </c>
      <c r="M27" s="141">
        <f t="shared" si="5"/>
        <v>-0.02916280506641955</v>
      </c>
      <c r="N27" s="140">
        <v>47634</v>
      </c>
      <c r="O27" s="136">
        <v>44348</v>
      </c>
      <c r="P27" s="137"/>
      <c r="Q27" s="136"/>
      <c r="R27" s="135">
        <f t="shared" si="6"/>
        <v>91982</v>
      </c>
      <c r="S27" s="139">
        <f t="shared" si="7"/>
        <v>0.014850275889782286</v>
      </c>
      <c r="T27" s="138">
        <v>49766</v>
      </c>
      <c r="U27" s="136">
        <v>47877</v>
      </c>
      <c r="V27" s="137"/>
      <c r="W27" s="136"/>
      <c r="X27" s="135">
        <f t="shared" si="8"/>
        <v>97643</v>
      </c>
      <c r="Y27" s="134">
        <f t="shared" si="9"/>
        <v>-0.057976506252368276</v>
      </c>
    </row>
    <row r="28" spans="1:25" ht="19.5" customHeight="1">
      <c r="A28" s="142" t="s">
        <v>198</v>
      </c>
      <c r="B28" s="140">
        <v>6071</v>
      </c>
      <c r="C28" s="136">
        <v>7599</v>
      </c>
      <c r="D28" s="137">
        <v>0</v>
      </c>
      <c r="E28" s="136">
        <v>0</v>
      </c>
      <c r="F28" s="135">
        <f t="shared" si="2"/>
        <v>13670</v>
      </c>
      <c r="G28" s="139">
        <f t="shared" si="3"/>
        <v>0.013269860622780672</v>
      </c>
      <c r="H28" s="138">
        <v>3170</v>
      </c>
      <c r="I28" s="136">
        <v>3677</v>
      </c>
      <c r="J28" s="137"/>
      <c r="K28" s="136"/>
      <c r="L28" s="135">
        <f t="shared" si="4"/>
        <v>6847</v>
      </c>
      <c r="M28" s="141">
        <f t="shared" si="5"/>
        <v>0.9964948152475537</v>
      </c>
      <c r="N28" s="140">
        <v>38510</v>
      </c>
      <c r="O28" s="136">
        <v>39898</v>
      </c>
      <c r="P28" s="137"/>
      <c r="Q28" s="136"/>
      <c r="R28" s="135">
        <f t="shared" si="6"/>
        <v>78408</v>
      </c>
      <c r="S28" s="139">
        <f t="shared" si="7"/>
        <v>0.01265878576206268</v>
      </c>
      <c r="T28" s="138">
        <v>19373</v>
      </c>
      <c r="U28" s="136">
        <v>19347</v>
      </c>
      <c r="V28" s="137">
        <v>107</v>
      </c>
      <c r="W28" s="136">
        <v>107</v>
      </c>
      <c r="X28" s="135">
        <f t="shared" si="8"/>
        <v>38934</v>
      </c>
      <c r="Y28" s="134">
        <f t="shared" si="9"/>
        <v>1.013869625520111</v>
      </c>
    </row>
    <row r="29" spans="1:25" ht="19.5" customHeight="1">
      <c r="A29" s="142" t="s">
        <v>199</v>
      </c>
      <c r="B29" s="140">
        <v>5675</v>
      </c>
      <c r="C29" s="136">
        <v>6685</v>
      </c>
      <c r="D29" s="137">
        <v>0</v>
      </c>
      <c r="E29" s="136">
        <v>0</v>
      </c>
      <c r="F29" s="135">
        <f>SUM(B29:E29)</f>
        <v>12360</v>
      </c>
      <c r="G29" s="139">
        <f t="shared" si="0"/>
        <v>0.01199820609345787</v>
      </c>
      <c r="H29" s="138">
        <v>5556</v>
      </c>
      <c r="I29" s="136">
        <v>7498</v>
      </c>
      <c r="J29" s="137"/>
      <c r="K29" s="136"/>
      <c r="L29" s="135">
        <f>SUM(H29:K29)</f>
        <v>13054</v>
      </c>
      <c r="M29" s="141">
        <f>IF(ISERROR(F29/L29-1),"         /0",(F29/L29-1))</f>
        <v>-0.05316378121648535</v>
      </c>
      <c r="N29" s="140">
        <v>41200</v>
      </c>
      <c r="O29" s="136">
        <v>43627</v>
      </c>
      <c r="P29" s="137"/>
      <c r="Q29" s="136"/>
      <c r="R29" s="135">
        <f>SUM(N29:Q29)</f>
        <v>84827</v>
      </c>
      <c r="S29" s="139">
        <f t="shared" si="1"/>
        <v>0.013695118098134004</v>
      </c>
      <c r="T29" s="138">
        <v>42267</v>
      </c>
      <c r="U29" s="136">
        <v>47821</v>
      </c>
      <c r="V29" s="137"/>
      <c r="W29" s="136"/>
      <c r="X29" s="135">
        <f>SUM(T29:W29)</f>
        <v>90088</v>
      </c>
      <c r="Y29" s="134">
        <f>IF(ISERROR(R29/X29-1),"         /0",IF(R29/X29&gt;5,"  *  ",(R29/X29-1)))</f>
        <v>-0.0583984548441524</v>
      </c>
    </row>
    <row r="30" spans="1:25" ht="19.5" customHeight="1">
      <c r="A30" s="142" t="s">
        <v>200</v>
      </c>
      <c r="B30" s="140">
        <v>5672</v>
      </c>
      <c r="C30" s="136">
        <v>5901</v>
      </c>
      <c r="D30" s="137">
        <v>0</v>
      </c>
      <c r="E30" s="136">
        <v>0</v>
      </c>
      <c r="F30" s="135">
        <f>SUM(B30:E30)</f>
        <v>11573</v>
      </c>
      <c r="G30" s="139">
        <f t="shared" si="0"/>
        <v>0.011234242647215854</v>
      </c>
      <c r="H30" s="138">
        <v>6452</v>
      </c>
      <c r="I30" s="136">
        <v>6927</v>
      </c>
      <c r="J30" s="137"/>
      <c r="K30" s="136"/>
      <c r="L30" s="135">
        <f>SUM(H30:K30)</f>
        <v>13379</v>
      </c>
      <c r="M30" s="141">
        <f>IF(ISERROR(F30/L30-1),"         /0",(F30/L30-1))</f>
        <v>-0.134987667239704</v>
      </c>
      <c r="N30" s="140">
        <v>47167</v>
      </c>
      <c r="O30" s="136">
        <v>49879</v>
      </c>
      <c r="P30" s="137">
        <v>461</v>
      </c>
      <c r="Q30" s="136">
        <v>337</v>
      </c>
      <c r="R30" s="135">
        <f>SUM(N30:Q30)</f>
        <v>97844</v>
      </c>
      <c r="S30" s="139">
        <f t="shared" si="1"/>
        <v>0.01579668189602159</v>
      </c>
      <c r="T30" s="138">
        <v>48655</v>
      </c>
      <c r="U30" s="136">
        <v>46742</v>
      </c>
      <c r="V30" s="137">
        <v>1923</v>
      </c>
      <c r="W30" s="136">
        <v>1828</v>
      </c>
      <c r="X30" s="135">
        <f>SUM(T30:W30)</f>
        <v>99148</v>
      </c>
      <c r="Y30" s="134">
        <f>IF(ISERROR(R30/X30-1),"         /0",IF(R30/X30&gt;5,"  *  ",(R30/X30-1)))</f>
        <v>-0.013152055512970495</v>
      </c>
    </row>
    <row r="31" spans="1:25" ht="19.5" customHeight="1">
      <c r="A31" s="142" t="s">
        <v>201</v>
      </c>
      <c r="B31" s="140">
        <v>4051</v>
      </c>
      <c r="C31" s="136">
        <v>4567</v>
      </c>
      <c r="D31" s="137">
        <v>0</v>
      </c>
      <c r="E31" s="136">
        <v>0</v>
      </c>
      <c r="F31" s="135">
        <f>SUM(B31:E31)</f>
        <v>8618</v>
      </c>
      <c r="G31" s="139">
        <f t="shared" si="0"/>
        <v>0.008365739491377018</v>
      </c>
      <c r="H31" s="138">
        <v>3744</v>
      </c>
      <c r="I31" s="136">
        <v>4902</v>
      </c>
      <c r="J31" s="137"/>
      <c r="K31" s="136"/>
      <c r="L31" s="135">
        <f>SUM(H31:K31)</f>
        <v>8646</v>
      </c>
      <c r="M31" s="141">
        <f>IF(ISERROR(F31/L31-1),"         /0",(F31/L31-1))</f>
        <v>-0.003238491788110087</v>
      </c>
      <c r="N31" s="140">
        <v>24388</v>
      </c>
      <c r="O31" s="136">
        <v>22221</v>
      </c>
      <c r="P31" s="137"/>
      <c r="Q31" s="136"/>
      <c r="R31" s="135">
        <f>SUM(N31:Q31)</f>
        <v>46609</v>
      </c>
      <c r="S31" s="139">
        <f t="shared" si="1"/>
        <v>0.0075249125801446215</v>
      </c>
      <c r="T31" s="138">
        <v>22665</v>
      </c>
      <c r="U31" s="136">
        <v>21083</v>
      </c>
      <c r="V31" s="137"/>
      <c r="W31" s="136"/>
      <c r="X31" s="135">
        <f>SUM(T31:W31)</f>
        <v>43748</v>
      </c>
      <c r="Y31" s="134">
        <f>IF(ISERROR(R31/X31-1),"         /0",IF(R31/X31&gt;5,"  *  ",(R31/X31-1)))</f>
        <v>0.06539727530401396</v>
      </c>
    </row>
    <row r="32" spans="1:25" ht="19.5" customHeight="1">
      <c r="A32" s="142" t="s">
        <v>202</v>
      </c>
      <c r="B32" s="140">
        <v>3646</v>
      </c>
      <c r="C32" s="136">
        <v>4549</v>
      </c>
      <c r="D32" s="137">
        <v>0</v>
      </c>
      <c r="E32" s="136">
        <v>0</v>
      </c>
      <c r="F32" s="135">
        <f>SUM(B32:E32)</f>
        <v>8195</v>
      </c>
      <c r="G32" s="139">
        <f t="shared" si="0"/>
        <v>0.007955121273130037</v>
      </c>
      <c r="H32" s="138">
        <v>3104</v>
      </c>
      <c r="I32" s="136">
        <v>4234</v>
      </c>
      <c r="J32" s="137"/>
      <c r="K32" s="136"/>
      <c r="L32" s="135">
        <f>SUM(H32:K32)</f>
        <v>7338</v>
      </c>
      <c r="M32" s="141">
        <f>IF(ISERROR(F32/L32-1),"         /0",(F32/L32-1))</f>
        <v>0.11678931588988828</v>
      </c>
      <c r="N32" s="140">
        <v>25807</v>
      </c>
      <c r="O32" s="136">
        <v>25667</v>
      </c>
      <c r="P32" s="137"/>
      <c r="Q32" s="136"/>
      <c r="R32" s="135">
        <f>SUM(N32:Q32)</f>
        <v>51474</v>
      </c>
      <c r="S32" s="139">
        <f t="shared" si="1"/>
        <v>0.00831035529941351</v>
      </c>
      <c r="T32" s="138">
        <v>24359</v>
      </c>
      <c r="U32" s="136">
        <v>23685</v>
      </c>
      <c r="V32" s="137"/>
      <c r="W32" s="136"/>
      <c r="X32" s="135">
        <f>SUM(T32:W32)</f>
        <v>48044</v>
      </c>
      <c r="Y32" s="134">
        <f>IF(ISERROR(R32/X32-1),"         /0",IF(R32/X32&gt;5,"  *  ",(R32/X32-1)))</f>
        <v>0.07139288985096992</v>
      </c>
    </row>
    <row r="33" spans="1:25" ht="19.5" customHeight="1">
      <c r="A33" s="142" t="s">
        <v>203</v>
      </c>
      <c r="B33" s="140">
        <v>3213</v>
      </c>
      <c r="C33" s="136">
        <v>4265</v>
      </c>
      <c r="D33" s="137">
        <v>0</v>
      </c>
      <c r="E33" s="136">
        <v>0</v>
      </c>
      <c r="F33" s="135">
        <f>SUM(B33:E33)</f>
        <v>7478</v>
      </c>
      <c r="G33" s="139">
        <f t="shared" si="0"/>
        <v>0.00725910883227168</v>
      </c>
      <c r="H33" s="138"/>
      <c r="I33" s="136"/>
      <c r="J33" s="137"/>
      <c r="K33" s="136"/>
      <c r="L33" s="135">
        <f>SUM(H33:K33)</f>
        <v>0</v>
      </c>
      <c r="M33" s="141" t="str">
        <f>IF(ISERROR(F33/L33-1),"         /0",(F33/L33-1))</f>
        <v>         /0</v>
      </c>
      <c r="N33" s="140">
        <v>12677</v>
      </c>
      <c r="O33" s="136">
        <v>15779</v>
      </c>
      <c r="P33" s="137"/>
      <c r="Q33" s="136"/>
      <c r="R33" s="135">
        <f>SUM(N33:Q33)</f>
        <v>28456</v>
      </c>
      <c r="S33" s="139">
        <f t="shared" si="1"/>
        <v>0.004594153755296088</v>
      </c>
      <c r="T33" s="138"/>
      <c r="U33" s="136"/>
      <c r="V33" s="137"/>
      <c r="W33" s="136"/>
      <c r="X33" s="135">
        <f>SUM(T33:W33)</f>
        <v>0</v>
      </c>
      <c r="Y33" s="134" t="str">
        <f>IF(ISERROR(R33/X33-1),"         /0",IF(R33/X33&gt;5,"  *  ",(R33/X33-1)))</f>
        <v>         /0</v>
      </c>
    </row>
    <row r="34" spans="1:25" ht="19.5" customHeight="1">
      <c r="A34" s="142" t="s">
        <v>204</v>
      </c>
      <c r="B34" s="140">
        <v>2569</v>
      </c>
      <c r="C34" s="136">
        <v>3227</v>
      </c>
      <c r="D34" s="137">
        <v>0</v>
      </c>
      <c r="E34" s="136">
        <v>0</v>
      </c>
      <c r="F34" s="135">
        <f>SUM(B34:E34)</f>
        <v>5796</v>
      </c>
      <c r="G34" s="139">
        <f t="shared" si="0"/>
        <v>0.005626343245767137</v>
      </c>
      <c r="H34" s="138">
        <v>3398</v>
      </c>
      <c r="I34" s="136">
        <v>3376</v>
      </c>
      <c r="J34" s="137"/>
      <c r="K34" s="136"/>
      <c r="L34" s="135">
        <f>SUM(H34:K34)</f>
        <v>6774</v>
      </c>
      <c r="M34" s="141">
        <f>IF(ISERROR(F34/L34-1),"         /0",(F34/L34-1))</f>
        <v>-0.1443755535872453</v>
      </c>
      <c r="N34" s="140">
        <v>13293</v>
      </c>
      <c r="O34" s="136">
        <v>14748</v>
      </c>
      <c r="P34" s="137"/>
      <c r="Q34" s="136"/>
      <c r="R34" s="135">
        <f>SUM(N34:Q34)</f>
        <v>28041</v>
      </c>
      <c r="S34" s="139">
        <f t="shared" si="1"/>
        <v>0.004527152988904189</v>
      </c>
      <c r="T34" s="138">
        <v>17838</v>
      </c>
      <c r="U34" s="136">
        <v>17243</v>
      </c>
      <c r="V34" s="137"/>
      <c r="W34" s="136"/>
      <c r="X34" s="135">
        <f>SUM(T34:W34)</f>
        <v>35081</v>
      </c>
      <c r="Y34" s="134">
        <f>IF(ISERROR(R34/X34-1),"         /0",IF(R34/X34&gt;5,"  *  ",(R34/X34-1)))</f>
        <v>-0.2006784299193296</v>
      </c>
    </row>
    <row r="35" spans="1:25" ht="19.5" customHeight="1">
      <c r="A35" s="142" t="s">
        <v>205</v>
      </c>
      <c r="B35" s="140">
        <v>1657</v>
      </c>
      <c r="C35" s="136">
        <v>2889</v>
      </c>
      <c r="D35" s="137">
        <v>0</v>
      </c>
      <c r="E35" s="136">
        <v>0</v>
      </c>
      <c r="F35" s="135">
        <f>SUM(B35:E35)</f>
        <v>4546</v>
      </c>
      <c r="G35" s="139">
        <f t="shared" si="0"/>
        <v>0.0044129324353446185</v>
      </c>
      <c r="H35" s="138">
        <v>1539</v>
      </c>
      <c r="I35" s="136">
        <v>3930</v>
      </c>
      <c r="J35" s="137"/>
      <c r="K35" s="136"/>
      <c r="L35" s="135">
        <f>SUM(H35:K35)</f>
        <v>5469</v>
      </c>
      <c r="M35" s="141" t="s">
        <v>50</v>
      </c>
      <c r="N35" s="140">
        <v>10054</v>
      </c>
      <c r="O35" s="136">
        <v>10248</v>
      </c>
      <c r="P35" s="137"/>
      <c r="Q35" s="136"/>
      <c r="R35" s="135">
        <f>SUM(N35:Q35)</f>
        <v>20302</v>
      </c>
      <c r="S35" s="139">
        <f t="shared" si="1"/>
        <v>0.0032777097814176686</v>
      </c>
      <c r="T35" s="138">
        <v>1539</v>
      </c>
      <c r="U35" s="136">
        <v>3930</v>
      </c>
      <c r="V35" s="137"/>
      <c r="W35" s="136"/>
      <c r="X35" s="135">
        <f>SUM(T35:W35)</f>
        <v>5469</v>
      </c>
      <c r="Y35" s="134">
        <f>IF(ISERROR(R35/X35-1),"         /0",IF(R35/X35&gt;5,"  *  ",(R35/X35-1)))</f>
        <v>2.7121960138965076</v>
      </c>
    </row>
    <row r="36" spans="1:25" ht="19.5" customHeight="1">
      <c r="A36" s="142" t="s">
        <v>206</v>
      </c>
      <c r="B36" s="140">
        <v>1327</v>
      </c>
      <c r="C36" s="136">
        <v>2233</v>
      </c>
      <c r="D36" s="137">
        <v>0</v>
      </c>
      <c r="E36" s="136">
        <v>0</v>
      </c>
      <c r="F36" s="135">
        <f>SUM(B36:E36)</f>
        <v>3560</v>
      </c>
      <c r="G36" s="139">
        <f t="shared" si="0"/>
        <v>0.003455793988083335</v>
      </c>
      <c r="H36" s="138">
        <v>659</v>
      </c>
      <c r="I36" s="136">
        <v>919</v>
      </c>
      <c r="J36" s="137"/>
      <c r="K36" s="136"/>
      <c r="L36" s="135">
        <f>SUM(H36:K36)</f>
        <v>1578</v>
      </c>
      <c r="M36" s="141">
        <f>IF(ISERROR(F36/L36-1),"         /0",(F36/L36-1))</f>
        <v>1.256020278833967</v>
      </c>
      <c r="N36" s="140">
        <v>9536</v>
      </c>
      <c r="O36" s="136">
        <v>11537</v>
      </c>
      <c r="P36" s="137"/>
      <c r="Q36" s="136"/>
      <c r="R36" s="135">
        <f>SUM(N36:Q36)</f>
        <v>21073</v>
      </c>
      <c r="S36" s="139">
        <f t="shared" si="1"/>
        <v>0.0034021859040397266</v>
      </c>
      <c r="T36" s="138">
        <v>659</v>
      </c>
      <c r="U36" s="136">
        <v>919</v>
      </c>
      <c r="V36" s="137"/>
      <c r="W36" s="136"/>
      <c r="X36" s="135">
        <f>SUM(T36:W36)</f>
        <v>1578</v>
      </c>
      <c r="Y36" s="134" t="str">
        <f>IF(ISERROR(R36/X36-1),"         /0",IF(R36/X36&gt;5,"  *  ",(R36/X36-1)))</f>
        <v>  *  </v>
      </c>
    </row>
    <row r="37" spans="1:25" ht="19.5" customHeight="1">
      <c r="A37" s="142" t="s">
        <v>207</v>
      </c>
      <c r="B37" s="140">
        <v>1201</v>
      </c>
      <c r="C37" s="136">
        <v>1512</v>
      </c>
      <c r="D37" s="137">
        <v>0</v>
      </c>
      <c r="E37" s="136">
        <v>0</v>
      </c>
      <c r="F37" s="135">
        <f>SUM(B37:E37)</f>
        <v>2713</v>
      </c>
      <c r="G37" s="139">
        <f t="shared" si="0"/>
        <v>0.002633586822941036</v>
      </c>
      <c r="H37" s="138">
        <v>856</v>
      </c>
      <c r="I37" s="136">
        <v>1231</v>
      </c>
      <c r="J37" s="137"/>
      <c r="K37" s="136"/>
      <c r="L37" s="135">
        <f>SUM(H37:K37)</f>
        <v>2087</v>
      </c>
      <c r="M37" s="141">
        <f>IF(ISERROR(F37/L37-1),"         /0",(F37/L37-1))</f>
        <v>0.2999520843315764</v>
      </c>
      <c r="N37" s="140">
        <v>6881</v>
      </c>
      <c r="O37" s="136">
        <v>6989</v>
      </c>
      <c r="P37" s="137"/>
      <c r="Q37" s="136"/>
      <c r="R37" s="135">
        <f>SUM(N37:Q37)</f>
        <v>13870</v>
      </c>
      <c r="S37" s="139">
        <f t="shared" si="1"/>
        <v>0.0022392786261581647</v>
      </c>
      <c r="T37" s="138">
        <v>5079</v>
      </c>
      <c r="U37" s="136">
        <v>5513</v>
      </c>
      <c r="V37" s="137"/>
      <c r="W37" s="136"/>
      <c r="X37" s="135">
        <f>SUM(T37:W37)</f>
        <v>10592</v>
      </c>
      <c r="Y37" s="134">
        <f>IF(ISERROR(R37/X37-1),"         /0",IF(R37/X37&gt;5,"  *  ",(R37/X37-1)))</f>
        <v>0.30947885196374614</v>
      </c>
    </row>
    <row r="38" spans="1:25" ht="19.5" customHeight="1">
      <c r="A38" s="142" t="s">
        <v>208</v>
      </c>
      <c r="B38" s="140">
        <v>704</v>
      </c>
      <c r="C38" s="136">
        <v>896</v>
      </c>
      <c r="D38" s="137">
        <v>0</v>
      </c>
      <c r="E38" s="136">
        <v>0</v>
      </c>
      <c r="F38" s="135">
        <f>SUM(B38:E38)</f>
        <v>1600</v>
      </c>
      <c r="G38" s="139">
        <f t="shared" si="0"/>
        <v>0.0015531658373408247</v>
      </c>
      <c r="H38" s="138">
        <v>3788</v>
      </c>
      <c r="I38" s="136">
        <v>5175</v>
      </c>
      <c r="J38" s="137"/>
      <c r="K38" s="136"/>
      <c r="L38" s="135">
        <f>SUM(H38:K38)</f>
        <v>8963</v>
      </c>
      <c r="M38" s="141">
        <f>IF(ISERROR(F38/L38-1),"         /0",(F38/L38-1))</f>
        <v>-0.8214883409572687</v>
      </c>
      <c r="N38" s="140">
        <v>18637</v>
      </c>
      <c r="O38" s="136">
        <v>22442</v>
      </c>
      <c r="P38" s="137"/>
      <c r="Q38" s="136"/>
      <c r="R38" s="135">
        <f>SUM(N38:Q38)</f>
        <v>41079</v>
      </c>
      <c r="S38" s="139">
        <f t="shared" si="1"/>
        <v>0.006632107187018835</v>
      </c>
      <c r="T38" s="138">
        <v>23794</v>
      </c>
      <c r="U38" s="136">
        <v>28051</v>
      </c>
      <c r="V38" s="137"/>
      <c r="W38" s="136"/>
      <c r="X38" s="135">
        <f>SUM(T38:W38)</f>
        <v>51845</v>
      </c>
      <c r="Y38" s="134">
        <f>IF(ISERROR(R38/X38-1),"         /0",IF(R38/X38&gt;5,"  *  ",(R38/X38-1)))</f>
        <v>-0.20765744044748768</v>
      </c>
    </row>
    <row r="39" spans="1:25" ht="19.5" customHeight="1">
      <c r="A39" s="142" t="s">
        <v>209</v>
      </c>
      <c r="B39" s="140">
        <v>472</v>
      </c>
      <c r="C39" s="136">
        <v>368</v>
      </c>
      <c r="D39" s="137">
        <v>0</v>
      </c>
      <c r="E39" s="136">
        <v>0</v>
      </c>
      <c r="F39" s="135">
        <f>SUM(B39:E39)</f>
        <v>840</v>
      </c>
      <c r="G39" s="139">
        <f t="shared" si="0"/>
        <v>0.000815412064603933</v>
      </c>
      <c r="H39" s="138"/>
      <c r="I39" s="136"/>
      <c r="J39" s="137"/>
      <c r="K39" s="136"/>
      <c r="L39" s="135">
        <f>SUM(H39:K39)</f>
        <v>0</v>
      </c>
      <c r="M39" s="141" t="str">
        <f>IF(ISERROR(F39/L39-1),"         /0",(F39/L39-1))</f>
        <v>         /0</v>
      </c>
      <c r="N39" s="140">
        <v>472</v>
      </c>
      <c r="O39" s="136">
        <v>368</v>
      </c>
      <c r="P39" s="137"/>
      <c r="Q39" s="136"/>
      <c r="R39" s="135">
        <f>SUM(N39:Q39)</f>
        <v>840</v>
      </c>
      <c r="S39" s="139">
        <f t="shared" si="1"/>
        <v>0.00013561600908239786</v>
      </c>
      <c r="T39" s="138"/>
      <c r="U39" s="136"/>
      <c r="V39" s="137"/>
      <c r="W39" s="136"/>
      <c r="X39" s="135">
        <f>SUM(T39:W39)</f>
        <v>0</v>
      </c>
      <c r="Y39" s="134" t="str">
        <f>IF(ISERROR(R39/X39-1),"         /0",IF(R39/X39&gt;5,"  *  ",(R39/X39-1)))</f>
        <v>         /0</v>
      </c>
    </row>
    <row r="40" spans="1:25" ht="19.5" customHeight="1">
      <c r="A40" s="142" t="s">
        <v>210</v>
      </c>
      <c r="B40" s="140">
        <v>299</v>
      </c>
      <c r="C40" s="136">
        <v>470</v>
      </c>
      <c r="D40" s="137">
        <v>0</v>
      </c>
      <c r="E40" s="136">
        <v>0</v>
      </c>
      <c r="F40" s="135">
        <f>SUM(B40:E40)</f>
        <v>769</v>
      </c>
      <c r="G40" s="139">
        <f t="shared" si="0"/>
        <v>0.0007464903305719339</v>
      </c>
      <c r="H40" s="138"/>
      <c r="I40" s="136"/>
      <c r="J40" s="137"/>
      <c r="K40" s="136"/>
      <c r="L40" s="135">
        <f>SUM(H40:K40)</f>
        <v>0</v>
      </c>
      <c r="M40" s="141" t="str">
        <f>IF(ISERROR(F40/L40-1),"         /0",(F40/L40-1))</f>
        <v>         /0</v>
      </c>
      <c r="N40" s="140">
        <v>299</v>
      </c>
      <c r="O40" s="136">
        <v>470</v>
      </c>
      <c r="P40" s="137"/>
      <c r="Q40" s="136"/>
      <c r="R40" s="135">
        <f>SUM(N40:Q40)</f>
        <v>769</v>
      </c>
      <c r="S40" s="139">
        <f t="shared" si="1"/>
        <v>0.00012415322736233805</v>
      </c>
      <c r="T40" s="138"/>
      <c r="U40" s="136"/>
      <c r="V40" s="137"/>
      <c r="W40" s="136"/>
      <c r="X40" s="135">
        <f>SUM(T40:W40)</f>
        <v>0</v>
      </c>
      <c r="Y40" s="134" t="str">
        <f>IF(ISERROR(R40/X40-1),"         /0",IF(R40/X40&gt;5,"  *  ",(R40/X40-1)))</f>
        <v>         /0</v>
      </c>
    </row>
    <row r="41" spans="1:25" ht="19.5" customHeight="1">
      <c r="A41" s="142" t="s">
        <v>211</v>
      </c>
      <c r="B41" s="140">
        <v>232</v>
      </c>
      <c r="C41" s="136">
        <v>315</v>
      </c>
      <c r="D41" s="137">
        <v>0</v>
      </c>
      <c r="E41" s="136">
        <v>0</v>
      </c>
      <c r="F41" s="135">
        <f>SUM(B41:E41)</f>
        <v>547</v>
      </c>
      <c r="G41" s="139">
        <f t="shared" si="0"/>
        <v>0.0005309885706408945</v>
      </c>
      <c r="H41" s="138">
        <v>315</v>
      </c>
      <c r="I41" s="136">
        <v>426</v>
      </c>
      <c r="J41" s="137"/>
      <c r="K41" s="136"/>
      <c r="L41" s="135">
        <f>SUM(H41:K41)</f>
        <v>741</v>
      </c>
      <c r="M41" s="141">
        <f>IF(ISERROR(F41/L41-1),"         /0",(F41/L41-1))</f>
        <v>-0.261808367071525</v>
      </c>
      <c r="N41" s="140">
        <v>1385</v>
      </c>
      <c r="O41" s="136">
        <v>1592</v>
      </c>
      <c r="P41" s="137"/>
      <c r="Q41" s="136"/>
      <c r="R41" s="135">
        <f>SUM(N41:Q41)</f>
        <v>2977</v>
      </c>
      <c r="S41" s="139">
        <f t="shared" si="1"/>
        <v>0.00048062959409321245</v>
      </c>
      <c r="T41" s="138">
        <v>1467</v>
      </c>
      <c r="U41" s="136">
        <v>1678</v>
      </c>
      <c r="V41" s="137">
        <v>309</v>
      </c>
      <c r="W41" s="136">
        <v>218</v>
      </c>
      <c r="X41" s="135">
        <f>SUM(T41:W41)</f>
        <v>3672</v>
      </c>
      <c r="Y41" s="134">
        <f>IF(ISERROR(R41/X41-1),"         /0",IF(R41/X41&gt;5,"  *  ",(R41/X41-1)))</f>
        <v>-0.18927015250544665</v>
      </c>
    </row>
    <row r="42" spans="1:25" ht="19.5" customHeight="1" thickBot="1">
      <c r="A42" s="133" t="s">
        <v>212</v>
      </c>
      <c r="B42" s="131">
        <v>142</v>
      </c>
      <c r="C42" s="127">
        <v>171</v>
      </c>
      <c r="D42" s="128">
        <v>192</v>
      </c>
      <c r="E42" s="127">
        <v>361</v>
      </c>
      <c r="F42" s="126">
        <f>SUM(B42:E42)</f>
        <v>866</v>
      </c>
      <c r="G42" s="130">
        <f t="shared" si="0"/>
        <v>0.0008406510094607214</v>
      </c>
      <c r="H42" s="129">
        <v>0</v>
      </c>
      <c r="I42" s="127">
        <v>0</v>
      </c>
      <c r="J42" s="128">
        <v>106</v>
      </c>
      <c r="K42" s="127">
        <v>101</v>
      </c>
      <c r="L42" s="126">
        <f>SUM(H42:K42)</f>
        <v>207</v>
      </c>
      <c r="M42" s="132">
        <f>IF(ISERROR(F42/L42-1),"         /0",(F42/L42-1))</f>
        <v>3.183574879227053</v>
      </c>
      <c r="N42" s="131">
        <v>1254</v>
      </c>
      <c r="O42" s="127">
        <v>1368</v>
      </c>
      <c r="P42" s="128">
        <v>673</v>
      </c>
      <c r="Q42" s="127">
        <v>846</v>
      </c>
      <c r="R42" s="126">
        <f>SUM(N42:Q42)</f>
        <v>4141</v>
      </c>
      <c r="S42" s="130">
        <f t="shared" si="1"/>
        <v>0.0006685546352502495</v>
      </c>
      <c r="T42" s="129">
        <v>347</v>
      </c>
      <c r="U42" s="127">
        <v>296</v>
      </c>
      <c r="V42" s="128">
        <v>520</v>
      </c>
      <c r="W42" s="127">
        <v>508</v>
      </c>
      <c r="X42" s="126">
        <f>SUM(T42:W42)</f>
        <v>1671</v>
      </c>
      <c r="Y42" s="125">
        <f>IF(ISERROR(R42/X42-1),"         /0",IF(R42/X42&gt;5,"  *  ",(R42/X42-1)))</f>
        <v>1.4781567923399161</v>
      </c>
    </row>
    <row r="43" ht="15.75" thickTop="1">
      <c r="A43" s="124" t="s">
        <v>146</v>
      </c>
    </row>
    <row r="44" ht="15">
      <c r="A44" s="124" t="s">
        <v>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3:Y65536 M43:M65536 Y3 M3 M5:M8 Y5:Y8">
    <cfRule type="cellIs" priority="3" dxfId="107" operator="lessThan" stopIfTrue="1">
      <formula>0</formula>
    </cfRule>
  </conditionalFormatting>
  <conditionalFormatting sqref="M9:M42 Y9:Y42">
    <cfRule type="cellIs" priority="4" dxfId="107" operator="lessThan" stopIfTrue="1">
      <formula>0</formula>
    </cfRule>
    <cfRule type="cellIs" priority="5" dxfId="109" operator="greaterThanOrEqual" stopIfTrue="1">
      <formula>0</formula>
    </cfRule>
  </conditionalFormatting>
  <conditionalFormatting sqref="G6:G8">
    <cfRule type="cellIs" priority="2" dxfId="107" operator="lessThan" stopIfTrue="1">
      <formula>0</formula>
    </cfRule>
  </conditionalFormatting>
  <conditionalFormatting sqref="S6:S8">
    <cfRule type="cellIs" priority="1" dxfId="107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H14" sqref="H14"/>
    </sheetView>
  </sheetViews>
  <sheetFormatPr defaultColWidth="8.00390625" defaultRowHeight="15"/>
  <cols>
    <col min="1" max="1" width="29.8515625" style="123" customWidth="1"/>
    <col min="2" max="2" width="10.00390625" style="123" bestFit="1" customWidth="1"/>
    <col min="3" max="3" width="10.7109375" style="123" customWidth="1"/>
    <col min="4" max="4" width="8.57421875" style="123" bestFit="1" customWidth="1"/>
    <col min="5" max="5" width="10.57421875" style="123" bestFit="1" customWidth="1"/>
    <col min="6" max="6" width="10.140625" style="123" customWidth="1"/>
    <col min="7" max="7" width="12.421875" style="123" bestFit="1" customWidth="1"/>
    <col min="8" max="8" width="10.00390625" style="123" customWidth="1"/>
    <col min="9" max="9" width="10.8515625" style="123" bestFit="1" customWidth="1"/>
    <col min="10" max="10" width="9.00390625" style="123" bestFit="1" customWidth="1"/>
    <col min="11" max="11" width="10.57421875" style="123" bestFit="1" customWidth="1"/>
    <col min="12" max="12" width="10.00390625" style="123" bestFit="1" customWidth="1"/>
    <col min="13" max="13" width="9.57421875" style="123" customWidth="1"/>
    <col min="14" max="14" width="11.421875" style="123" bestFit="1" customWidth="1"/>
    <col min="15" max="15" width="12.421875" style="123" bestFit="1" customWidth="1"/>
    <col min="16" max="16" width="10.00390625" style="123" bestFit="1" customWidth="1"/>
    <col min="17" max="17" width="10.57421875" style="123" bestFit="1" customWidth="1"/>
    <col min="18" max="18" width="11.421875" style="123" bestFit="1" customWidth="1"/>
    <col min="19" max="19" width="12.421875" style="123" bestFit="1" customWidth="1"/>
    <col min="20" max="21" width="11.421875" style="123" bestFit="1" customWidth="1"/>
    <col min="22" max="22" width="10.00390625" style="123" bestFit="1" customWidth="1"/>
    <col min="23" max="23" width="10.28125" style="123" customWidth="1"/>
    <col min="24" max="24" width="11.4218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61" t="s">
        <v>28</v>
      </c>
      <c r="Y1" s="562"/>
    </row>
    <row r="2" ht="5.25" customHeight="1" thickBot="1"/>
    <row r="3" spans="1:25" ht="24.75" customHeight="1" thickTop="1">
      <c r="A3" s="563" t="s">
        <v>47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5"/>
    </row>
    <row r="4" spans="1:25" ht="21" customHeight="1" thickBot="1">
      <c r="A4" s="586" t="s">
        <v>45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8"/>
    </row>
    <row r="5" spans="1:25" s="169" customFormat="1" ht="19.5" customHeight="1" thickBot="1" thickTop="1">
      <c r="A5" s="566" t="s">
        <v>44</v>
      </c>
      <c r="B5" s="581" t="s">
        <v>36</v>
      </c>
      <c r="C5" s="582"/>
      <c r="D5" s="582"/>
      <c r="E5" s="582"/>
      <c r="F5" s="582"/>
      <c r="G5" s="582"/>
      <c r="H5" s="582"/>
      <c r="I5" s="582"/>
      <c r="J5" s="583"/>
      <c r="K5" s="583"/>
      <c r="L5" s="583"/>
      <c r="M5" s="584"/>
      <c r="N5" s="585" t="s">
        <v>35</v>
      </c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4"/>
    </row>
    <row r="6" spans="1:25" s="168" customFormat="1" ht="26.25" customHeight="1" thickBot="1">
      <c r="A6" s="567"/>
      <c r="B6" s="573" t="s">
        <v>157</v>
      </c>
      <c r="C6" s="574"/>
      <c r="D6" s="574"/>
      <c r="E6" s="574"/>
      <c r="F6" s="575"/>
      <c r="G6" s="570" t="s">
        <v>34</v>
      </c>
      <c r="H6" s="573" t="s">
        <v>158</v>
      </c>
      <c r="I6" s="574"/>
      <c r="J6" s="574"/>
      <c r="K6" s="574"/>
      <c r="L6" s="575"/>
      <c r="M6" s="570" t="s">
        <v>33</v>
      </c>
      <c r="N6" s="580" t="s">
        <v>159</v>
      </c>
      <c r="O6" s="574"/>
      <c r="P6" s="574"/>
      <c r="Q6" s="574"/>
      <c r="R6" s="574"/>
      <c r="S6" s="570" t="s">
        <v>34</v>
      </c>
      <c r="T6" s="580" t="s">
        <v>160</v>
      </c>
      <c r="U6" s="574"/>
      <c r="V6" s="574"/>
      <c r="W6" s="574"/>
      <c r="X6" s="574"/>
      <c r="Y6" s="570" t="s">
        <v>33</v>
      </c>
    </row>
    <row r="7" spans="1:25" s="163" customFormat="1" ht="26.25" customHeight="1">
      <c r="A7" s="568"/>
      <c r="B7" s="553" t="s">
        <v>22</v>
      </c>
      <c r="C7" s="554"/>
      <c r="D7" s="555" t="s">
        <v>21</v>
      </c>
      <c r="E7" s="556"/>
      <c r="F7" s="557" t="s">
        <v>17</v>
      </c>
      <c r="G7" s="571"/>
      <c r="H7" s="553" t="s">
        <v>22</v>
      </c>
      <c r="I7" s="554"/>
      <c r="J7" s="555" t="s">
        <v>21</v>
      </c>
      <c r="K7" s="556"/>
      <c r="L7" s="557" t="s">
        <v>17</v>
      </c>
      <c r="M7" s="571"/>
      <c r="N7" s="554" t="s">
        <v>22</v>
      </c>
      <c r="O7" s="554"/>
      <c r="P7" s="559" t="s">
        <v>21</v>
      </c>
      <c r="Q7" s="554"/>
      <c r="R7" s="557" t="s">
        <v>17</v>
      </c>
      <c r="S7" s="571"/>
      <c r="T7" s="560" t="s">
        <v>22</v>
      </c>
      <c r="U7" s="556"/>
      <c r="V7" s="555" t="s">
        <v>21</v>
      </c>
      <c r="W7" s="576"/>
      <c r="X7" s="557" t="s">
        <v>17</v>
      </c>
      <c r="Y7" s="571"/>
    </row>
    <row r="8" spans="1:25" s="163" customFormat="1" ht="16.5" customHeight="1" thickBot="1">
      <c r="A8" s="569"/>
      <c r="B8" s="166" t="s">
        <v>31</v>
      </c>
      <c r="C8" s="164" t="s">
        <v>30</v>
      </c>
      <c r="D8" s="165" t="s">
        <v>31</v>
      </c>
      <c r="E8" s="164" t="s">
        <v>30</v>
      </c>
      <c r="F8" s="558"/>
      <c r="G8" s="572"/>
      <c r="H8" s="166" t="s">
        <v>31</v>
      </c>
      <c r="I8" s="164" t="s">
        <v>30</v>
      </c>
      <c r="J8" s="165" t="s">
        <v>31</v>
      </c>
      <c r="K8" s="164" t="s">
        <v>30</v>
      </c>
      <c r="L8" s="558"/>
      <c r="M8" s="572"/>
      <c r="N8" s="166" t="s">
        <v>31</v>
      </c>
      <c r="O8" s="164" t="s">
        <v>30</v>
      </c>
      <c r="P8" s="165" t="s">
        <v>31</v>
      </c>
      <c r="Q8" s="164" t="s">
        <v>30</v>
      </c>
      <c r="R8" s="558"/>
      <c r="S8" s="572"/>
      <c r="T8" s="166" t="s">
        <v>31</v>
      </c>
      <c r="U8" s="164" t="s">
        <v>30</v>
      </c>
      <c r="V8" s="165" t="s">
        <v>31</v>
      </c>
      <c r="W8" s="164" t="s">
        <v>30</v>
      </c>
      <c r="X8" s="558"/>
      <c r="Y8" s="572"/>
    </row>
    <row r="9" spans="1:25" s="152" customFormat="1" ht="18" customHeight="1" thickBot="1" thickTop="1">
      <c r="A9" s="162" t="s">
        <v>24</v>
      </c>
      <c r="B9" s="161">
        <f>SUM(B10:B43)</f>
        <v>26989.007999999998</v>
      </c>
      <c r="C9" s="155">
        <f>SUM(C10:C43)</f>
        <v>16475.081</v>
      </c>
      <c r="D9" s="156">
        <f>SUM(D10:D43)</f>
        <v>2718.368</v>
      </c>
      <c r="E9" s="155">
        <f>SUM(E10:E43)</f>
        <v>1373.1099999999997</v>
      </c>
      <c r="F9" s="154">
        <f>SUM(B9:E9)</f>
        <v>47555.566999999995</v>
      </c>
      <c r="G9" s="669">
        <f>F9/$F$9</f>
        <v>1</v>
      </c>
      <c r="H9" s="157">
        <f>SUM(H10:H43)</f>
        <v>26669.35600000001</v>
      </c>
      <c r="I9" s="155">
        <f>SUM(I10:I43)</f>
        <v>16662.765000000003</v>
      </c>
      <c r="J9" s="156">
        <f>SUM(J10:J43)</f>
        <v>2481.192</v>
      </c>
      <c r="K9" s="155">
        <f>SUM(K10:K43)</f>
        <v>1233.781</v>
      </c>
      <c r="L9" s="154">
        <f>SUM(H9:K9)</f>
        <v>47047.09400000002</v>
      </c>
      <c r="M9" s="160">
        <f>IF(ISERROR(F9/L9-1),"         /0",(F9/L9-1))</f>
        <v>0.010807745107486832</v>
      </c>
      <c r="N9" s="159">
        <f>SUM(N10:N43)</f>
        <v>194732.41700000002</v>
      </c>
      <c r="O9" s="155">
        <f>SUM(O10:O43)</f>
        <v>107672.37800000004</v>
      </c>
      <c r="P9" s="156">
        <f>SUM(P10:P43)</f>
        <v>29583.095999999998</v>
      </c>
      <c r="Q9" s="155">
        <f>SUM(Q10:Q43)</f>
        <v>10790.143000000002</v>
      </c>
      <c r="R9" s="154">
        <f>SUM(N9:Q9)</f>
        <v>342778.03400000004</v>
      </c>
      <c r="S9" s="669">
        <f>R9/$R$9</f>
        <v>1</v>
      </c>
      <c r="T9" s="157">
        <f>SUM(T10:T43)</f>
        <v>188760.76299999995</v>
      </c>
      <c r="U9" s="155">
        <f>SUM(U10:U43)</f>
        <v>102769.22499999995</v>
      </c>
      <c r="V9" s="156">
        <f>SUM(V10:V43)</f>
        <v>25391.995000000003</v>
      </c>
      <c r="W9" s="155">
        <f>SUM(W10:W43)</f>
        <v>12329.017</v>
      </c>
      <c r="X9" s="154">
        <f>SUM(T9:W9)</f>
        <v>329250.9999999999</v>
      </c>
      <c r="Y9" s="153">
        <f>IF(ISERROR(R9/X9-1),"         /0",(R9/X9-1))</f>
        <v>0.04108426094377893</v>
      </c>
    </row>
    <row r="10" spans="1:25" ht="19.5" customHeight="1" thickTop="1">
      <c r="A10" s="151" t="s">
        <v>178</v>
      </c>
      <c r="B10" s="149">
        <v>8916.642000000002</v>
      </c>
      <c r="C10" s="145">
        <v>5622.540000000001</v>
      </c>
      <c r="D10" s="146">
        <v>0</v>
      </c>
      <c r="E10" s="145">
        <v>0</v>
      </c>
      <c r="F10" s="144">
        <f>SUM(B10:E10)</f>
        <v>14539.182000000003</v>
      </c>
      <c r="G10" s="148">
        <f>F10/$F$9</f>
        <v>0.3057303890415186</v>
      </c>
      <c r="H10" s="147">
        <v>8118.344</v>
      </c>
      <c r="I10" s="145">
        <v>5299.27</v>
      </c>
      <c r="J10" s="146"/>
      <c r="K10" s="145"/>
      <c r="L10" s="144">
        <f>SUM(H10:K10)</f>
        <v>13417.614000000001</v>
      </c>
      <c r="M10" s="150">
        <f>IF(ISERROR(F10/L10-1),"         /0",(F10/L10-1))</f>
        <v>0.08358922830840121</v>
      </c>
      <c r="N10" s="149">
        <v>65232.358</v>
      </c>
      <c r="O10" s="145">
        <v>37904.86900000001</v>
      </c>
      <c r="P10" s="146"/>
      <c r="Q10" s="145"/>
      <c r="R10" s="144">
        <f>SUM(N10:Q10)</f>
        <v>103137.22700000001</v>
      </c>
      <c r="S10" s="148">
        <f>R10/$R$9</f>
        <v>0.3008863368415258</v>
      </c>
      <c r="T10" s="147">
        <v>55338.405999999995</v>
      </c>
      <c r="U10" s="145">
        <v>36191.84900000001</v>
      </c>
      <c r="V10" s="146">
        <v>43.935</v>
      </c>
      <c r="W10" s="145"/>
      <c r="X10" s="144">
        <f>SUM(T10:W10)</f>
        <v>91574.19</v>
      </c>
      <c r="Y10" s="143">
        <f>IF(ISERROR(R10/X10-1),"         /0",IF(R10/X10&gt;5,"  *  ",(R10/X10-1)))</f>
        <v>0.12626960718953684</v>
      </c>
    </row>
    <row r="11" spans="1:25" ht="19.5" customHeight="1">
      <c r="A11" s="142" t="s">
        <v>213</v>
      </c>
      <c r="B11" s="140">
        <v>3094.125</v>
      </c>
      <c r="C11" s="136">
        <v>1609.5259999999998</v>
      </c>
      <c r="D11" s="137">
        <v>7.484</v>
      </c>
      <c r="E11" s="136">
        <v>149.347</v>
      </c>
      <c r="F11" s="135">
        <f>SUM(B11:E11)</f>
        <v>4860.482</v>
      </c>
      <c r="G11" s="139">
        <f>F11/$F$9</f>
        <v>0.10220637259986828</v>
      </c>
      <c r="H11" s="138">
        <v>3292.643</v>
      </c>
      <c r="I11" s="136">
        <v>1922.01</v>
      </c>
      <c r="J11" s="137">
        <v>101.629</v>
      </c>
      <c r="K11" s="136">
        <v>252.654</v>
      </c>
      <c r="L11" s="135">
        <f>SUM(H11:K11)</f>
        <v>5568.936</v>
      </c>
      <c r="M11" s="141">
        <f>IF(ISERROR(F11/L11-1),"         /0",(F11/L11-1))</f>
        <v>-0.12721532443540373</v>
      </c>
      <c r="N11" s="140">
        <v>19811.312</v>
      </c>
      <c r="O11" s="136">
        <v>8390.282000000001</v>
      </c>
      <c r="P11" s="137">
        <v>151.72000000000003</v>
      </c>
      <c r="Q11" s="136">
        <v>617.4449999999999</v>
      </c>
      <c r="R11" s="135">
        <f>SUM(N11:Q11)</f>
        <v>28970.759000000005</v>
      </c>
      <c r="S11" s="139">
        <f>R11/$R$9</f>
        <v>0.08451754816937891</v>
      </c>
      <c r="T11" s="138">
        <v>27039.006</v>
      </c>
      <c r="U11" s="136">
        <v>9551.766</v>
      </c>
      <c r="V11" s="137">
        <v>404.435</v>
      </c>
      <c r="W11" s="136">
        <v>1627.755</v>
      </c>
      <c r="X11" s="135">
        <f>SUM(T11:W11)</f>
        <v>38622.96199999999</v>
      </c>
      <c r="Y11" s="134">
        <f>IF(ISERROR(R11/X11-1),"         /0",IF(R11/X11&gt;5,"  *  ",(R11/X11-1)))</f>
        <v>-0.24990840940681835</v>
      </c>
    </row>
    <row r="12" spans="1:25" ht="19.5" customHeight="1">
      <c r="A12" s="142" t="s">
        <v>214</v>
      </c>
      <c r="B12" s="140">
        <v>3350.4469999999997</v>
      </c>
      <c r="C12" s="136">
        <v>1101.166</v>
      </c>
      <c r="D12" s="137">
        <v>0</v>
      </c>
      <c r="E12" s="136">
        <v>0</v>
      </c>
      <c r="F12" s="135">
        <f>SUM(B12:E12)</f>
        <v>4451.612999999999</v>
      </c>
      <c r="G12" s="139">
        <f>F12/$F$9</f>
        <v>0.09360866205212104</v>
      </c>
      <c r="H12" s="138">
        <v>2912.4990000000003</v>
      </c>
      <c r="I12" s="136">
        <v>1129.8999999999999</v>
      </c>
      <c r="J12" s="137"/>
      <c r="K12" s="136"/>
      <c r="L12" s="135">
        <f>SUM(H12:K12)</f>
        <v>4042.3990000000003</v>
      </c>
      <c r="M12" s="141">
        <f>IF(ISERROR(F12/L12-1),"         /0",(F12/L12-1))</f>
        <v>0.10123048219633901</v>
      </c>
      <c r="N12" s="140">
        <v>24794.103000000003</v>
      </c>
      <c r="O12" s="136">
        <v>6539.376</v>
      </c>
      <c r="P12" s="137"/>
      <c r="Q12" s="136"/>
      <c r="R12" s="135">
        <f>SUM(N12:Q12)</f>
        <v>31333.479000000003</v>
      </c>
      <c r="S12" s="139">
        <f>R12/$R$9</f>
        <v>0.09141040525368087</v>
      </c>
      <c r="T12" s="138">
        <v>24437.093</v>
      </c>
      <c r="U12" s="136">
        <v>7606.724000000003</v>
      </c>
      <c r="V12" s="137"/>
      <c r="W12" s="136"/>
      <c r="X12" s="135">
        <f>SUM(T12:W12)</f>
        <v>32043.817000000003</v>
      </c>
      <c r="Y12" s="134">
        <f>IF(ISERROR(R12/X12-1),"         /0",IF(R12/X12&gt;5,"  *  ",(R12/X12-1)))</f>
        <v>-0.02216770867215978</v>
      </c>
    </row>
    <row r="13" spans="1:25" ht="19.5" customHeight="1">
      <c r="A13" s="142" t="s">
        <v>161</v>
      </c>
      <c r="B13" s="140">
        <v>2221.6600000000008</v>
      </c>
      <c r="C13" s="136">
        <v>2070.7630000000004</v>
      </c>
      <c r="D13" s="137">
        <v>0</v>
      </c>
      <c r="E13" s="136">
        <v>0</v>
      </c>
      <c r="F13" s="135">
        <f>SUM(B13:E13)</f>
        <v>4292.423000000001</v>
      </c>
      <c r="G13" s="139">
        <f>F13/$F$9</f>
        <v>0.09026120958667155</v>
      </c>
      <c r="H13" s="138">
        <v>2169.733</v>
      </c>
      <c r="I13" s="136">
        <v>2140.642</v>
      </c>
      <c r="J13" s="137">
        <v>0.853</v>
      </c>
      <c r="K13" s="136">
        <v>0</v>
      </c>
      <c r="L13" s="135">
        <f>SUM(H13:K13)</f>
        <v>4311.228</v>
      </c>
      <c r="M13" s="141">
        <f>IF(ISERROR(F13/L13-1),"         /0",(F13/L13-1))</f>
        <v>-0.004361866271048398</v>
      </c>
      <c r="N13" s="140">
        <v>13867.437000000009</v>
      </c>
      <c r="O13" s="136">
        <v>13304.452000000003</v>
      </c>
      <c r="P13" s="137">
        <v>6.797000000000001</v>
      </c>
      <c r="Q13" s="136">
        <v>0</v>
      </c>
      <c r="R13" s="135">
        <f>SUM(N13:Q13)</f>
        <v>27178.68600000001</v>
      </c>
      <c r="S13" s="139">
        <f>R13/$R$9</f>
        <v>0.07928946228800648</v>
      </c>
      <c r="T13" s="138">
        <v>13951.376</v>
      </c>
      <c r="U13" s="136">
        <v>11916.537999999993</v>
      </c>
      <c r="V13" s="137">
        <v>13.325999999999999</v>
      </c>
      <c r="W13" s="136">
        <v>0.049</v>
      </c>
      <c r="X13" s="135">
        <f>SUM(T13:W13)</f>
        <v>25881.288999999993</v>
      </c>
      <c r="Y13" s="134">
        <f>IF(ISERROR(R13/X13-1),"         /0",IF(R13/X13&gt;5,"  *  ",(R13/X13-1)))</f>
        <v>0.050128762906670454</v>
      </c>
    </row>
    <row r="14" spans="1:25" ht="19.5" customHeight="1">
      <c r="A14" s="142" t="s">
        <v>215</v>
      </c>
      <c r="B14" s="140">
        <v>2048.6279999999997</v>
      </c>
      <c r="C14" s="136">
        <v>1296.0620000000001</v>
      </c>
      <c r="D14" s="137">
        <v>607.101</v>
      </c>
      <c r="E14" s="136">
        <v>322.61</v>
      </c>
      <c r="F14" s="135">
        <f aca="true" t="shared" si="0" ref="F14:F23">SUM(B14:E14)</f>
        <v>4274.401</v>
      </c>
      <c r="G14" s="139">
        <f aca="true" t="shared" si="1" ref="G14:G23">F14/$F$9</f>
        <v>0.08988224238815196</v>
      </c>
      <c r="H14" s="138">
        <v>2198.9</v>
      </c>
      <c r="I14" s="136">
        <v>1411.8029999999999</v>
      </c>
      <c r="J14" s="137"/>
      <c r="K14" s="136"/>
      <c r="L14" s="135">
        <f aca="true" t="shared" si="2" ref="L14:L23">SUM(H14:K14)</f>
        <v>3610.703</v>
      </c>
      <c r="M14" s="141">
        <f aca="true" t="shared" si="3" ref="M14:M23">IF(ISERROR(F14/L14-1),"         /0",(F14/L14-1))</f>
        <v>0.18381406612507312</v>
      </c>
      <c r="N14" s="140">
        <v>14853.125</v>
      </c>
      <c r="O14" s="136">
        <v>8901.612000000001</v>
      </c>
      <c r="P14" s="137">
        <v>6890.575</v>
      </c>
      <c r="Q14" s="136">
        <v>2919.748</v>
      </c>
      <c r="R14" s="135">
        <f aca="true" t="shared" si="4" ref="R14:R23">SUM(N14:Q14)</f>
        <v>33565.060000000005</v>
      </c>
      <c r="S14" s="139">
        <f aca="true" t="shared" si="5" ref="S14:S23">R14/$R$9</f>
        <v>0.09792068531439212</v>
      </c>
      <c r="T14" s="138">
        <v>14556.762999999999</v>
      </c>
      <c r="U14" s="136">
        <v>8612.224999999999</v>
      </c>
      <c r="V14" s="137">
        <v>2282.616</v>
      </c>
      <c r="W14" s="136">
        <v>290.568</v>
      </c>
      <c r="X14" s="135">
        <f aca="true" t="shared" si="6" ref="X14:X23">SUM(T14:W14)</f>
        <v>25742.172</v>
      </c>
      <c r="Y14" s="134">
        <f aca="true" t="shared" si="7" ref="Y14:Y23">IF(ISERROR(R14/X14-1),"         /0",IF(R14/X14&gt;5,"  *  ",(R14/X14-1)))</f>
        <v>0.30389385946143177</v>
      </c>
    </row>
    <row r="15" spans="1:25" ht="19.5" customHeight="1">
      <c r="A15" s="142" t="s">
        <v>216</v>
      </c>
      <c r="B15" s="140">
        <v>0</v>
      </c>
      <c r="C15" s="136">
        <v>0</v>
      </c>
      <c r="D15" s="137">
        <v>975.418</v>
      </c>
      <c r="E15" s="136">
        <v>437.90000000000003</v>
      </c>
      <c r="F15" s="135">
        <f t="shared" si="0"/>
        <v>1413.318</v>
      </c>
      <c r="G15" s="139">
        <f t="shared" si="1"/>
        <v>0.02971929658624405</v>
      </c>
      <c r="H15" s="138"/>
      <c r="I15" s="136"/>
      <c r="J15" s="137">
        <v>2260.04</v>
      </c>
      <c r="K15" s="136">
        <v>804.81</v>
      </c>
      <c r="L15" s="135">
        <f t="shared" si="2"/>
        <v>3064.85</v>
      </c>
      <c r="M15" s="141">
        <f t="shared" si="3"/>
        <v>-0.5388622607957976</v>
      </c>
      <c r="N15" s="140"/>
      <c r="O15" s="136"/>
      <c r="P15" s="137">
        <v>15571.517999999998</v>
      </c>
      <c r="Q15" s="136">
        <v>5276.405000000002</v>
      </c>
      <c r="R15" s="135">
        <f t="shared" si="4"/>
        <v>20847.923</v>
      </c>
      <c r="S15" s="139">
        <f t="shared" si="5"/>
        <v>0.060820475445051404</v>
      </c>
      <c r="T15" s="138"/>
      <c r="U15" s="136"/>
      <c r="V15" s="137">
        <v>17637.247</v>
      </c>
      <c r="W15" s="136">
        <v>5385.533999999999</v>
      </c>
      <c r="X15" s="135">
        <f t="shared" si="6"/>
        <v>23022.781</v>
      </c>
      <c r="Y15" s="134">
        <f t="shared" si="7"/>
        <v>-0.09446547747641787</v>
      </c>
    </row>
    <row r="16" spans="1:25" ht="19.5" customHeight="1">
      <c r="A16" s="142" t="s">
        <v>217</v>
      </c>
      <c r="B16" s="140">
        <v>0</v>
      </c>
      <c r="C16" s="136">
        <v>0</v>
      </c>
      <c r="D16" s="137">
        <v>1007.8979999999999</v>
      </c>
      <c r="E16" s="136">
        <v>358.40799999999996</v>
      </c>
      <c r="F16" s="135">
        <f t="shared" si="0"/>
        <v>1366.3059999999998</v>
      </c>
      <c r="G16" s="139">
        <f t="shared" si="1"/>
        <v>0.028730726730689594</v>
      </c>
      <c r="H16" s="138"/>
      <c r="I16" s="136"/>
      <c r="J16" s="137"/>
      <c r="K16" s="136"/>
      <c r="L16" s="135">
        <f t="shared" si="2"/>
        <v>0</v>
      </c>
      <c r="M16" s="141" t="str">
        <f t="shared" si="3"/>
        <v>         /0</v>
      </c>
      <c r="N16" s="140"/>
      <c r="O16" s="136"/>
      <c r="P16" s="137">
        <v>5282.76</v>
      </c>
      <c r="Q16" s="136">
        <v>1042.894</v>
      </c>
      <c r="R16" s="135">
        <f t="shared" si="4"/>
        <v>6325.654</v>
      </c>
      <c r="S16" s="139">
        <f t="shared" si="5"/>
        <v>0.018454082153934053</v>
      </c>
      <c r="T16" s="138"/>
      <c r="U16" s="136"/>
      <c r="V16" s="137"/>
      <c r="W16" s="136"/>
      <c r="X16" s="135">
        <f t="shared" si="6"/>
        <v>0</v>
      </c>
      <c r="Y16" s="134" t="str">
        <f t="shared" si="7"/>
        <v>         /0</v>
      </c>
    </row>
    <row r="17" spans="1:25" ht="19.5" customHeight="1">
      <c r="A17" s="142" t="s">
        <v>162</v>
      </c>
      <c r="B17" s="140">
        <v>725.886</v>
      </c>
      <c r="C17" s="136">
        <v>391.473</v>
      </c>
      <c r="D17" s="137">
        <v>0</v>
      </c>
      <c r="E17" s="136">
        <v>0</v>
      </c>
      <c r="F17" s="135">
        <f t="shared" si="0"/>
        <v>1117.359</v>
      </c>
      <c r="G17" s="139">
        <f t="shared" si="1"/>
        <v>0.023495861168052103</v>
      </c>
      <c r="H17" s="138">
        <v>0</v>
      </c>
      <c r="I17" s="136">
        <v>0</v>
      </c>
      <c r="J17" s="137"/>
      <c r="K17" s="136"/>
      <c r="L17" s="135">
        <f t="shared" si="2"/>
        <v>0</v>
      </c>
      <c r="M17" s="141" t="str">
        <f t="shared" si="3"/>
        <v>         /0</v>
      </c>
      <c r="N17" s="140">
        <v>3510.395</v>
      </c>
      <c r="O17" s="136">
        <v>2109.0389999999998</v>
      </c>
      <c r="P17" s="137">
        <v>0</v>
      </c>
      <c r="Q17" s="136">
        <v>0</v>
      </c>
      <c r="R17" s="135">
        <f t="shared" si="4"/>
        <v>5619.433999999999</v>
      </c>
      <c r="S17" s="139">
        <f t="shared" si="5"/>
        <v>0.01639379844275552</v>
      </c>
      <c r="T17" s="138">
        <v>0</v>
      </c>
      <c r="U17" s="136">
        <v>0</v>
      </c>
      <c r="V17" s="137">
        <v>1.696</v>
      </c>
      <c r="W17" s="136">
        <v>0</v>
      </c>
      <c r="X17" s="135">
        <f t="shared" si="6"/>
        <v>1.696</v>
      </c>
      <c r="Y17" s="134" t="str">
        <f t="shared" si="7"/>
        <v>  *  </v>
      </c>
    </row>
    <row r="18" spans="1:25" ht="19.5" customHeight="1">
      <c r="A18" s="142" t="s">
        <v>218</v>
      </c>
      <c r="B18" s="140">
        <v>595.944</v>
      </c>
      <c r="C18" s="136">
        <v>477.299</v>
      </c>
      <c r="D18" s="137">
        <v>0</v>
      </c>
      <c r="E18" s="136">
        <v>0</v>
      </c>
      <c r="F18" s="135">
        <f t="shared" si="0"/>
        <v>1073.243</v>
      </c>
      <c r="G18" s="139">
        <f t="shared" si="1"/>
        <v>0.02256818849410417</v>
      </c>
      <c r="H18" s="138">
        <v>715.153</v>
      </c>
      <c r="I18" s="136">
        <v>542.333</v>
      </c>
      <c r="J18" s="137"/>
      <c r="K18" s="136"/>
      <c r="L18" s="135">
        <f t="shared" si="2"/>
        <v>1257.4859999999999</v>
      </c>
      <c r="M18" s="141">
        <f t="shared" si="3"/>
        <v>-0.1465169393535991</v>
      </c>
      <c r="N18" s="140">
        <v>2540.5599999999995</v>
      </c>
      <c r="O18" s="136">
        <v>2183.208</v>
      </c>
      <c r="P18" s="137"/>
      <c r="Q18" s="136"/>
      <c r="R18" s="135">
        <f t="shared" si="4"/>
        <v>4723.768</v>
      </c>
      <c r="S18" s="139">
        <f t="shared" si="5"/>
        <v>0.013780836376463958</v>
      </c>
      <c r="T18" s="138">
        <v>4886.735999999999</v>
      </c>
      <c r="U18" s="136">
        <v>3787.1949999999997</v>
      </c>
      <c r="V18" s="137"/>
      <c r="W18" s="136"/>
      <c r="X18" s="135">
        <f t="shared" si="6"/>
        <v>8673.930999999999</v>
      </c>
      <c r="Y18" s="134">
        <f t="shared" si="7"/>
        <v>-0.45540632038691564</v>
      </c>
    </row>
    <row r="19" spans="1:25" ht="19.5" customHeight="1">
      <c r="A19" s="142" t="s">
        <v>175</v>
      </c>
      <c r="B19" s="140">
        <v>585.916</v>
      </c>
      <c r="C19" s="136">
        <v>408.15299999999996</v>
      </c>
      <c r="D19" s="137">
        <v>0</v>
      </c>
      <c r="E19" s="136">
        <v>0</v>
      </c>
      <c r="F19" s="135">
        <f t="shared" si="0"/>
        <v>994.069</v>
      </c>
      <c r="G19" s="139">
        <f t="shared" si="1"/>
        <v>0.020903315062987263</v>
      </c>
      <c r="H19" s="138">
        <v>540.9159999999999</v>
      </c>
      <c r="I19" s="136">
        <v>523.3820000000001</v>
      </c>
      <c r="J19" s="137"/>
      <c r="K19" s="136"/>
      <c r="L19" s="135">
        <f t="shared" si="2"/>
        <v>1064.298</v>
      </c>
      <c r="M19" s="141">
        <f t="shared" si="3"/>
        <v>-0.06598621814566974</v>
      </c>
      <c r="N19" s="140">
        <v>4036.0620000000004</v>
      </c>
      <c r="O19" s="136">
        <v>3073.687000000001</v>
      </c>
      <c r="P19" s="137"/>
      <c r="Q19" s="136"/>
      <c r="R19" s="135">
        <f t="shared" si="4"/>
        <v>7109.749000000002</v>
      </c>
      <c r="S19" s="139">
        <f t="shared" si="5"/>
        <v>0.02074155370177542</v>
      </c>
      <c r="T19" s="138">
        <v>2951.3780000000006</v>
      </c>
      <c r="U19" s="136">
        <v>2507.427</v>
      </c>
      <c r="V19" s="137"/>
      <c r="W19" s="136"/>
      <c r="X19" s="135">
        <f t="shared" si="6"/>
        <v>5458.805</v>
      </c>
      <c r="Y19" s="134">
        <f t="shared" si="7"/>
        <v>0.30243688865969776</v>
      </c>
    </row>
    <row r="20" spans="1:25" ht="19.5" customHeight="1">
      <c r="A20" s="142" t="s">
        <v>193</v>
      </c>
      <c r="B20" s="140">
        <v>312.772</v>
      </c>
      <c r="C20" s="136">
        <v>642.039</v>
      </c>
      <c r="D20" s="137">
        <v>0</v>
      </c>
      <c r="E20" s="136">
        <v>0</v>
      </c>
      <c r="F20" s="135">
        <f t="shared" si="0"/>
        <v>954.8109999999999</v>
      </c>
      <c r="G20" s="139">
        <f t="shared" si="1"/>
        <v>0.020077796570062974</v>
      </c>
      <c r="H20" s="138"/>
      <c r="I20" s="136"/>
      <c r="J20" s="137"/>
      <c r="K20" s="136"/>
      <c r="L20" s="135">
        <f t="shared" si="2"/>
        <v>0</v>
      </c>
      <c r="M20" s="141" t="str">
        <f t="shared" si="3"/>
        <v>         /0</v>
      </c>
      <c r="N20" s="140">
        <v>1980.5009999999997</v>
      </c>
      <c r="O20" s="136">
        <v>4945.205</v>
      </c>
      <c r="P20" s="137"/>
      <c r="Q20" s="136"/>
      <c r="R20" s="135">
        <f t="shared" si="4"/>
        <v>6925.706</v>
      </c>
      <c r="S20" s="139">
        <f t="shared" si="5"/>
        <v>0.02020463773358359</v>
      </c>
      <c r="T20" s="138"/>
      <c r="U20" s="136"/>
      <c r="V20" s="137"/>
      <c r="W20" s="136"/>
      <c r="X20" s="135">
        <f t="shared" si="6"/>
        <v>0</v>
      </c>
      <c r="Y20" s="134" t="str">
        <f t="shared" si="7"/>
        <v>         /0</v>
      </c>
    </row>
    <row r="21" spans="1:25" ht="19.5" customHeight="1">
      <c r="A21" s="142" t="s">
        <v>219</v>
      </c>
      <c r="B21" s="140">
        <v>858.3779999999999</v>
      </c>
      <c r="C21" s="136">
        <v>0</v>
      </c>
      <c r="D21" s="137">
        <v>0</v>
      </c>
      <c r="E21" s="136">
        <v>0</v>
      </c>
      <c r="F21" s="135">
        <f t="shared" si="0"/>
        <v>858.3779999999999</v>
      </c>
      <c r="G21" s="139">
        <f t="shared" si="1"/>
        <v>0.018050000329088708</v>
      </c>
      <c r="H21" s="138">
        <v>1149.813</v>
      </c>
      <c r="I21" s="136"/>
      <c r="J21" s="137"/>
      <c r="K21" s="136"/>
      <c r="L21" s="135">
        <f t="shared" si="2"/>
        <v>1149.813</v>
      </c>
      <c r="M21" s="141">
        <f t="shared" si="3"/>
        <v>-0.25346295441084776</v>
      </c>
      <c r="N21" s="140">
        <v>7270.3899999999985</v>
      </c>
      <c r="O21" s="136"/>
      <c r="P21" s="137"/>
      <c r="Q21" s="136"/>
      <c r="R21" s="135">
        <f t="shared" si="4"/>
        <v>7270.3899999999985</v>
      </c>
      <c r="S21" s="139">
        <f t="shared" si="5"/>
        <v>0.02121019808404642</v>
      </c>
      <c r="T21" s="138">
        <v>8951.779999999999</v>
      </c>
      <c r="U21" s="136"/>
      <c r="V21" s="137"/>
      <c r="W21" s="136"/>
      <c r="X21" s="135">
        <f t="shared" si="6"/>
        <v>8951.779999999999</v>
      </c>
      <c r="Y21" s="134">
        <f t="shared" si="7"/>
        <v>-0.18782744884257663</v>
      </c>
    </row>
    <row r="22" spans="1:25" ht="19.5" customHeight="1">
      <c r="A22" s="142" t="s">
        <v>220</v>
      </c>
      <c r="B22" s="140">
        <v>711.729</v>
      </c>
      <c r="C22" s="136">
        <v>65.264</v>
      </c>
      <c r="D22" s="137">
        <v>0</v>
      </c>
      <c r="E22" s="136">
        <v>0</v>
      </c>
      <c r="F22" s="135">
        <f t="shared" si="0"/>
        <v>776.993</v>
      </c>
      <c r="G22" s="139">
        <f t="shared" si="1"/>
        <v>0.016338633918506325</v>
      </c>
      <c r="H22" s="138">
        <v>964.895</v>
      </c>
      <c r="I22" s="136">
        <v>284.387</v>
      </c>
      <c r="J22" s="137"/>
      <c r="K22" s="136"/>
      <c r="L22" s="135">
        <f t="shared" si="2"/>
        <v>1249.282</v>
      </c>
      <c r="M22" s="141">
        <f t="shared" si="3"/>
        <v>-0.37804835097279865</v>
      </c>
      <c r="N22" s="140">
        <v>5587.401999999999</v>
      </c>
      <c r="O22" s="136">
        <v>214.23899999999998</v>
      </c>
      <c r="P22" s="137"/>
      <c r="Q22" s="136"/>
      <c r="R22" s="135">
        <f t="shared" si="4"/>
        <v>5801.640999999999</v>
      </c>
      <c r="S22" s="139">
        <f t="shared" si="5"/>
        <v>0.016925358175080722</v>
      </c>
      <c r="T22" s="138">
        <v>5896.027999999999</v>
      </c>
      <c r="U22" s="136">
        <v>1267.419</v>
      </c>
      <c r="V22" s="137"/>
      <c r="W22" s="136"/>
      <c r="X22" s="135">
        <f t="shared" si="6"/>
        <v>7163.446999999999</v>
      </c>
      <c r="Y22" s="134">
        <f t="shared" si="7"/>
        <v>-0.1901048475684961</v>
      </c>
    </row>
    <row r="23" spans="1:25" ht="19.5" customHeight="1">
      <c r="A23" s="142" t="s">
        <v>221</v>
      </c>
      <c r="B23" s="140">
        <v>372.144</v>
      </c>
      <c r="C23" s="136">
        <v>391.981</v>
      </c>
      <c r="D23" s="137">
        <v>0</v>
      </c>
      <c r="E23" s="136">
        <v>0</v>
      </c>
      <c r="F23" s="135">
        <f t="shared" si="0"/>
        <v>764.125</v>
      </c>
      <c r="G23" s="139">
        <f t="shared" si="1"/>
        <v>0.01606804519857791</v>
      </c>
      <c r="H23" s="138">
        <v>240.879</v>
      </c>
      <c r="I23" s="136">
        <v>134.58</v>
      </c>
      <c r="J23" s="137"/>
      <c r="K23" s="136"/>
      <c r="L23" s="135">
        <f t="shared" si="2"/>
        <v>375.459</v>
      </c>
      <c r="M23" s="141">
        <f t="shared" si="3"/>
        <v>1.035175611717924</v>
      </c>
      <c r="N23" s="140">
        <v>2290.4980000000005</v>
      </c>
      <c r="O23" s="136">
        <v>2299.411</v>
      </c>
      <c r="P23" s="137"/>
      <c r="Q23" s="136"/>
      <c r="R23" s="135">
        <f t="shared" si="4"/>
        <v>4589.909000000001</v>
      </c>
      <c r="S23" s="139">
        <f t="shared" si="5"/>
        <v>0.013390324188626393</v>
      </c>
      <c r="T23" s="138">
        <v>1848.129</v>
      </c>
      <c r="U23" s="136">
        <v>990.1310000000001</v>
      </c>
      <c r="V23" s="137"/>
      <c r="W23" s="136"/>
      <c r="X23" s="135">
        <f t="shared" si="6"/>
        <v>2838.26</v>
      </c>
      <c r="Y23" s="134">
        <f t="shared" si="7"/>
        <v>0.6171559335649306</v>
      </c>
    </row>
    <row r="24" spans="1:25" ht="19.5" customHeight="1">
      <c r="A24" s="142" t="s">
        <v>222</v>
      </c>
      <c r="B24" s="140">
        <v>388.135</v>
      </c>
      <c r="C24" s="136">
        <v>217.957</v>
      </c>
      <c r="D24" s="137">
        <v>0</v>
      </c>
      <c r="E24" s="136">
        <v>0</v>
      </c>
      <c r="F24" s="135">
        <f>SUM(B24:E24)</f>
        <v>606.092</v>
      </c>
      <c r="G24" s="139">
        <f>F24/$F$9</f>
        <v>0.012744922166525742</v>
      </c>
      <c r="H24" s="138">
        <v>1041.748</v>
      </c>
      <c r="I24" s="136">
        <v>734.564</v>
      </c>
      <c r="J24" s="137"/>
      <c r="K24" s="136"/>
      <c r="L24" s="135">
        <f>SUM(H24:K24)</f>
        <v>1776.312</v>
      </c>
      <c r="M24" s="141">
        <f aca="true" t="shared" si="8" ref="M24:M30">IF(ISERROR(F24/L24-1),"         /0",(F24/L24-1))</f>
        <v>-0.6587919239412896</v>
      </c>
      <c r="N24" s="140">
        <v>5177.067</v>
      </c>
      <c r="O24" s="136">
        <v>881.164</v>
      </c>
      <c r="P24" s="137">
        <v>610.775</v>
      </c>
      <c r="Q24" s="136">
        <v>5.879</v>
      </c>
      <c r="R24" s="135">
        <f>SUM(N24:Q24)</f>
        <v>6674.884999999999</v>
      </c>
      <c r="S24" s="139">
        <f>R24/$R$9</f>
        <v>0.01947290764845217</v>
      </c>
      <c r="T24" s="138">
        <v>3778.0570000000002</v>
      </c>
      <c r="U24" s="136">
        <v>2503.627</v>
      </c>
      <c r="V24" s="137">
        <v>184.829</v>
      </c>
      <c r="W24" s="136">
        <v>8.03</v>
      </c>
      <c r="X24" s="135">
        <f>SUM(T24:W24)</f>
        <v>6474.543</v>
      </c>
      <c r="Y24" s="134">
        <f>IF(ISERROR(R24/X24-1),"         /0",IF(R24/X24&gt;5,"  *  ",(R24/X24-1)))</f>
        <v>0.03094303335385984</v>
      </c>
    </row>
    <row r="25" spans="1:25" ht="19.5" customHeight="1">
      <c r="A25" s="142" t="s">
        <v>189</v>
      </c>
      <c r="B25" s="140">
        <v>185.705</v>
      </c>
      <c r="C25" s="136">
        <v>352.807</v>
      </c>
      <c r="D25" s="137">
        <v>0</v>
      </c>
      <c r="E25" s="136">
        <v>0</v>
      </c>
      <c r="F25" s="135">
        <f aca="true" t="shared" si="9" ref="F25:F30">SUM(B25:E25)</f>
        <v>538.5120000000001</v>
      </c>
      <c r="G25" s="139">
        <f aca="true" t="shared" si="10" ref="G25:G30">F25/$F$9</f>
        <v>0.011323847742158138</v>
      </c>
      <c r="H25" s="138">
        <v>214.101</v>
      </c>
      <c r="I25" s="136">
        <v>357.173</v>
      </c>
      <c r="J25" s="137"/>
      <c r="K25" s="136"/>
      <c r="L25" s="135">
        <f aca="true" t="shared" si="11" ref="L25:L30">SUM(H25:K25)</f>
        <v>571.274</v>
      </c>
      <c r="M25" s="141">
        <f t="shared" si="8"/>
        <v>-0.05734901290799155</v>
      </c>
      <c r="N25" s="140">
        <v>1398.5379999999998</v>
      </c>
      <c r="O25" s="136">
        <v>2207.4590000000003</v>
      </c>
      <c r="P25" s="137"/>
      <c r="Q25" s="136"/>
      <c r="R25" s="135">
        <f aca="true" t="shared" si="12" ref="R25:R30">SUM(N25:Q25)</f>
        <v>3605.9970000000003</v>
      </c>
      <c r="S25" s="139">
        <f aca="true" t="shared" si="13" ref="S25:S30">R25/$R$9</f>
        <v>0.010519918554641105</v>
      </c>
      <c r="T25" s="138">
        <v>1450.8319999999999</v>
      </c>
      <c r="U25" s="136">
        <v>2176.308</v>
      </c>
      <c r="V25" s="137"/>
      <c r="W25" s="136"/>
      <c r="X25" s="135">
        <f aca="true" t="shared" si="14" ref="X25:X30">SUM(T25:W25)</f>
        <v>3627.14</v>
      </c>
      <c r="Y25" s="134">
        <f aca="true" t="shared" si="15" ref="Y25:Y30">IF(ISERROR(R25/X25-1),"         /0",IF(R25/X25&gt;5,"  *  ",(R25/X25-1)))</f>
        <v>-0.005829110538881799</v>
      </c>
    </row>
    <row r="26" spans="1:25" ht="19.5" customHeight="1">
      <c r="A26" s="142" t="s">
        <v>223</v>
      </c>
      <c r="B26" s="140">
        <v>456.35900000000004</v>
      </c>
      <c r="C26" s="136">
        <v>33.273</v>
      </c>
      <c r="D26" s="137">
        <v>0</v>
      </c>
      <c r="E26" s="136">
        <v>8.639</v>
      </c>
      <c r="F26" s="135">
        <f t="shared" si="9"/>
        <v>498.2710000000001</v>
      </c>
      <c r="G26" s="139">
        <f t="shared" si="10"/>
        <v>0.010477658693460644</v>
      </c>
      <c r="H26" s="138">
        <v>539.181</v>
      </c>
      <c r="I26" s="136">
        <v>153.564</v>
      </c>
      <c r="J26" s="137"/>
      <c r="K26" s="136">
        <v>73.431</v>
      </c>
      <c r="L26" s="135">
        <f t="shared" si="11"/>
        <v>766.176</v>
      </c>
      <c r="M26" s="141">
        <f t="shared" si="8"/>
        <v>-0.34966509000542956</v>
      </c>
      <c r="N26" s="140">
        <v>3159.829</v>
      </c>
      <c r="O26" s="136">
        <v>250.595</v>
      </c>
      <c r="P26" s="137">
        <v>56.745</v>
      </c>
      <c r="Q26" s="136">
        <v>285.123</v>
      </c>
      <c r="R26" s="135">
        <f t="shared" si="12"/>
        <v>3752.292</v>
      </c>
      <c r="S26" s="139">
        <f t="shared" si="13"/>
        <v>0.010946710780189606</v>
      </c>
      <c r="T26" s="138">
        <v>5730.979000000001</v>
      </c>
      <c r="U26" s="136">
        <v>1185.902</v>
      </c>
      <c r="V26" s="137"/>
      <c r="W26" s="136">
        <v>843.447</v>
      </c>
      <c r="X26" s="135">
        <f t="shared" si="14"/>
        <v>7760.328000000001</v>
      </c>
      <c r="Y26" s="134">
        <f t="shared" si="15"/>
        <v>-0.5164776540373037</v>
      </c>
    </row>
    <row r="27" spans="1:25" ht="19.5" customHeight="1">
      <c r="A27" s="142" t="s">
        <v>176</v>
      </c>
      <c r="B27" s="140">
        <v>334.685</v>
      </c>
      <c r="C27" s="136">
        <v>116.48</v>
      </c>
      <c r="D27" s="137">
        <v>0</v>
      </c>
      <c r="E27" s="136">
        <v>0</v>
      </c>
      <c r="F27" s="135">
        <f t="shared" si="9"/>
        <v>451.165</v>
      </c>
      <c r="G27" s="139">
        <f t="shared" si="10"/>
        <v>0.009487112202867859</v>
      </c>
      <c r="H27" s="138">
        <v>299.14</v>
      </c>
      <c r="I27" s="136">
        <v>118.941</v>
      </c>
      <c r="J27" s="137"/>
      <c r="K27" s="136"/>
      <c r="L27" s="135">
        <f t="shared" si="11"/>
        <v>418.081</v>
      </c>
      <c r="M27" s="141">
        <f t="shared" si="8"/>
        <v>0.07913299097543303</v>
      </c>
      <c r="N27" s="140">
        <v>3191.2029999999995</v>
      </c>
      <c r="O27" s="136">
        <v>2353.3799999999997</v>
      </c>
      <c r="P27" s="137"/>
      <c r="Q27" s="136"/>
      <c r="R27" s="135">
        <f t="shared" si="12"/>
        <v>5544.582999999999</v>
      </c>
      <c r="S27" s="139">
        <f t="shared" si="13"/>
        <v>0.0161754326416377</v>
      </c>
      <c r="T27" s="138">
        <v>3211.4379999999996</v>
      </c>
      <c r="U27" s="136">
        <v>1498.81</v>
      </c>
      <c r="V27" s="137"/>
      <c r="W27" s="136"/>
      <c r="X27" s="135">
        <f t="shared" si="14"/>
        <v>4710.248</v>
      </c>
      <c r="Y27" s="134">
        <f t="shared" si="15"/>
        <v>0.17713186227137068</v>
      </c>
    </row>
    <row r="28" spans="1:25" ht="19.5" customHeight="1">
      <c r="A28" s="142" t="s">
        <v>184</v>
      </c>
      <c r="B28" s="140">
        <v>154.385</v>
      </c>
      <c r="C28" s="136">
        <v>244.87199999999999</v>
      </c>
      <c r="D28" s="137">
        <v>0</v>
      </c>
      <c r="E28" s="136">
        <v>0</v>
      </c>
      <c r="F28" s="135">
        <f t="shared" si="9"/>
        <v>399.25699999999995</v>
      </c>
      <c r="G28" s="139">
        <f t="shared" si="10"/>
        <v>0.008395589101061501</v>
      </c>
      <c r="H28" s="138">
        <v>97.687</v>
      </c>
      <c r="I28" s="136">
        <v>221.92000000000002</v>
      </c>
      <c r="J28" s="137"/>
      <c r="K28" s="136"/>
      <c r="L28" s="135">
        <f t="shared" si="11"/>
        <v>319.607</v>
      </c>
      <c r="M28" s="141">
        <f t="shared" si="8"/>
        <v>0.24921231387297493</v>
      </c>
      <c r="N28" s="140">
        <v>1011.7620000000001</v>
      </c>
      <c r="O28" s="136">
        <v>1583.0020000000002</v>
      </c>
      <c r="P28" s="137"/>
      <c r="Q28" s="136"/>
      <c r="R28" s="135">
        <f t="shared" si="12"/>
        <v>2594.764</v>
      </c>
      <c r="S28" s="139">
        <f t="shared" si="13"/>
        <v>0.007569808280071995</v>
      </c>
      <c r="T28" s="138">
        <v>731.561</v>
      </c>
      <c r="U28" s="136">
        <v>1591.945</v>
      </c>
      <c r="V28" s="137"/>
      <c r="W28" s="136"/>
      <c r="X28" s="135">
        <f t="shared" si="14"/>
        <v>2323.506</v>
      </c>
      <c r="Y28" s="134">
        <f t="shared" si="15"/>
        <v>0.11674512568506401</v>
      </c>
    </row>
    <row r="29" spans="1:25" ht="19.5" customHeight="1">
      <c r="A29" s="142" t="s">
        <v>196</v>
      </c>
      <c r="B29" s="140">
        <v>91.134</v>
      </c>
      <c r="C29" s="136">
        <v>263.173</v>
      </c>
      <c r="D29" s="137">
        <v>0</v>
      </c>
      <c r="E29" s="136">
        <v>0</v>
      </c>
      <c r="F29" s="135">
        <f t="shared" si="9"/>
        <v>354.307</v>
      </c>
      <c r="G29" s="139">
        <f t="shared" si="10"/>
        <v>0.007450379048156445</v>
      </c>
      <c r="H29" s="138">
        <v>174.882</v>
      </c>
      <c r="I29" s="136">
        <v>312.921</v>
      </c>
      <c r="J29" s="137"/>
      <c r="K29" s="136"/>
      <c r="L29" s="135">
        <f t="shared" si="11"/>
        <v>487.803</v>
      </c>
      <c r="M29" s="141">
        <f t="shared" si="8"/>
        <v>-0.27366785362123636</v>
      </c>
      <c r="N29" s="140">
        <v>771.384</v>
      </c>
      <c r="O29" s="136">
        <v>1891.74</v>
      </c>
      <c r="P29" s="137"/>
      <c r="Q29" s="136"/>
      <c r="R29" s="135">
        <f t="shared" si="12"/>
        <v>2663.124</v>
      </c>
      <c r="S29" s="139">
        <f t="shared" si="13"/>
        <v>0.007769237628569862</v>
      </c>
      <c r="T29" s="138">
        <v>820.4659999999999</v>
      </c>
      <c r="U29" s="136">
        <v>1971.1360000000002</v>
      </c>
      <c r="V29" s="137"/>
      <c r="W29" s="136"/>
      <c r="X29" s="135">
        <f t="shared" si="14"/>
        <v>2791.602</v>
      </c>
      <c r="Y29" s="134">
        <f t="shared" si="15"/>
        <v>-0.04602303623510806</v>
      </c>
    </row>
    <row r="30" spans="1:25" ht="19.5" customHeight="1">
      <c r="A30" s="142" t="s">
        <v>224</v>
      </c>
      <c r="B30" s="140">
        <v>184.172</v>
      </c>
      <c r="C30" s="136">
        <v>151.614</v>
      </c>
      <c r="D30" s="137">
        <v>0</v>
      </c>
      <c r="E30" s="136">
        <v>0</v>
      </c>
      <c r="F30" s="135">
        <f t="shared" si="9"/>
        <v>335.786</v>
      </c>
      <c r="G30" s="139">
        <f t="shared" si="10"/>
        <v>0.0070609188615078445</v>
      </c>
      <c r="H30" s="138">
        <v>400.293</v>
      </c>
      <c r="I30" s="136">
        <v>232.185</v>
      </c>
      <c r="J30" s="137"/>
      <c r="K30" s="136"/>
      <c r="L30" s="135">
        <f t="shared" si="11"/>
        <v>632.4780000000001</v>
      </c>
      <c r="M30" s="141">
        <f t="shared" si="8"/>
        <v>-0.4690945772026853</v>
      </c>
      <c r="N30" s="140">
        <v>1633.377</v>
      </c>
      <c r="O30" s="136">
        <v>1200.27</v>
      </c>
      <c r="P30" s="137"/>
      <c r="Q30" s="136"/>
      <c r="R30" s="135">
        <f t="shared" si="12"/>
        <v>2833.647</v>
      </c>
      <c r="S30" s="139">
        <f t="shared" si="13"/>
        <v>0.008266711162711202</v>
      </c>
      <c r="T30" s="138">
        <v>3121.155999999999</v>
      </c>
      <c r="U30" s="136">
        <v>1951.5019999999995</v>
      </c>
      <c r="V30" s="137"/>
      <c r="W30" s="136"/>
      <c r="X30" s="135">
        <f t="shared" si="14"/>
        <v>5072.6579999999985</v>
      </c>
      <c r="Y30" s="134">
        <f t="shared" si="15"/>
        <v>-0.44138812433245045</v>
      </c>
    </row>
    <row r="31" spans="1:25" ht="19.5" customHeight="1">
      <c r="A31" s="142" t="s">
        <v>185</v>
      </c>
      <c r="B31" s="140">
        <v>191.51799999999994</v>
      </c>
      <c r="C31" s="136">
        <v>116.092</v>
      </c>
      <c r="D31" s="137">
        <v>0</v>
      </c>
      <c r="E31" s="136">
        <v>0</v>
      </c>
      <c r="F31" s="135">
        <f aca="true" t="shared" si="16" ref="F31:F37">SUM(B31:E31)</f>
        <v>307.60999999999996</v>
      </c>
      <c r="G31" s="139">
        <f aca="true" t="shared" si="17" ref="G31:G37">F31/$F$9</f>
        <v>0.006468433022783641</v>
      </c>
      <c r="H31" s="138">
        <v>241.291</v>
      </c>
      <c r="I31" s="136">
        <v>130.555</v>
      </c>
      <c r="J31" s="137"/>
      <c r="K31" s="136"/>
      <c r="L31" s="135">
        <f aca="true" t="shared" si="18" ref="L31:L37">SUM(H31:K31)</f>
        <v>371.846</v>
      </c>
      <c r="M31" s="141">
        <f aca="true" t="shared" si="19" ref="M31:M37">IF(ISERROR(F31/L31-1),"         /0",(F31/L31-1))</f>
        <v>-0.1727489336983591</v>
      </c>
      <c r="N31" s="140">
        <v>1968.559</v>
      </c>
      <c r="O31" s="136">
        <v>902.716</v>
      </c>
      <c r="P31" s="137"/>
      <c r="Q31" s="136"/>
      <c r="R31" s="135">
        <f aca="true" t="shared" si="20" ref="R31:R37">SUM(N31:Q31)</f>
        <v>2871.275</v>
      </c>
      <c r="S31" s="139">
        <f aca="true" t="shared" si="21" ref="S31:S37">R31/$R$9</f>
        <v>0.008376484824578928</v>
      </c>
      <c r="T31" s="138">
        <v>1828.3359999999996</v>
      </c>
      <c r="U31" s="136">
        <v>940.8050000000001</v>
      </c>
      <c r="V31" s="137"/>
      <c r="W31" s="136"/>
      <c r="X31" s="135">
        <f aca="true" t="shared" si="22" ref="X31:X37">SUM(T31:W31)</f>
        <v>2769.1409999999996</v>
      </c>
      <c r="Y31" s="134">
        <f aca="true" t="shared" si="23" ref="Y31:Y37">IF(ISERROR(R31/X31-1),"         /0",IF(R31/X31&gt;5,"  *  ",(R31/X31-1)))</f>
        <v>0.03688291784347575</v>
      </c>
    </row>
    <row r="32" spans="1:25" ht="19.5" customHeight="1">
      <c r="A32" s="142" t="s">
        <v>225</v>
      </c>
      <c r="B32" s="140">
        <v>149.374</v>
      </c>
      <c r="C32" s="136">
        <v>143.839</v>
      </c>
      <c r="D32" s="137">
        <v>0</v>
      </c>
      <c r="E32" s="136">
        <v>0</v>
      </c>
      <c r="F32" s="135">
        <f>SUM(B32:E32)</f>
        <v>293.21299999999997</v>
      </c>
      <c r="G32" s="139">
        <f>F32/$F$9</f>
        <v>0.006165692441433828</v>
      </c>
      <c r="H32" s="138"/>
      <c r="I32" s="136"/>
      <c r="J32" s="137"/>
      <c r="K32" s="136"/>
      <c r="L32" s="135">
        <f>SUM(H32:K32)</f>
        <v>0</v>
      </c>
      <c r="M32" s="141" t="str">
        <f>IF(ISERROR(F32/L32-1),"         /0",(F32/L32-1))</f>
        <v>         /0</v>
      </c>
      <c r="N32" s="140">
        <v>508.71200000000005</v>
      </c>
      <c r="O32" s="136">
        <v>534.347</v>
      </c>
      <c r="P32" s="137"/>
      <c r="Q32" s="136"/>
      <c r="R32" s="135">
        <f>SUM(N32:Q32)</f>
        <v>1043.059</v>
      </c>
      <c r="S32" s="139">
        <f>R32/$R$9</f>
        <v>0.003042957530936769</v>
      </c>
      <c r="T32" s="138"/>
      <c r="U32" s="136"/>
      <c r="V32" s="137"/>
      <c r="W32" s="136"/>
      <c r="X32" s="135">
        <f>SUM(T32:W32)</f>
        <v>0</v>
      </c>
      <c r="Y32" s="134" t="str">
        <f>IF(ISERROR(R32/X32-1),"         /0",IF(R32/X32&gt;5,"  *  ",(R32/X32-1)))</f>
        <v>         /0</v>
      </c>
    </row>
    <row r="33" spans="1:25" ht="19.5" customHeight="1">
      <c r="A33" s="142" t="s">
        <v>197</v>
      </c>
      <c r="B33" s="140">
        <v>17.174</v>
      </c>
      <c r="C33" s="136">
        <v>220.53199999999998</v>
      </c>
      <c r="D33" s="137">
        <v>0</v>
      </c>
      <c r="E33" s="136">
        <v>0</v>
      </c>
      <c r="F33" s="135">
        <f t="shared" si="16"/>
        <v>237.706</v>
      </c>
      <c r="G33" s="139">
        <f t="shared" si="17"/>
        <v>0.0049984894512981</v>
      </c>
      <c r="H33" s="138">
        <v>19.121</v>
      </c>
      <c r="I33" s="136">
        <v>214.898</v>
      </c>
      <c r="J33" s="137"/>
      <c r="K33" s="136"/>
      <c r="L33" s="135">
        <f t="shared" si="18"/>
        <v>234.019</v>
      </c>
      <c r="M33" s="141">
        <f t="shared" si="19"/>
        <v>0.015755130993637234</v>
      </c>
      <c r="N33" s="140">
        <v>71.80600000000001</v>
      </c>
      <c r="O33" s="136">
        <v>1406.503</v>
      </c>
      <c r="P33" s="137"/>
      <c r="Q33" s="136"/>
      <c r="R33" s="135">
        <f t="shared" si="20"/>
        <v>1478.309</v>
      </c>
      <c r="S33" s="139">
        <f t="shared" si="21"/>
        <v>0.004312729677421511</v>
      </c>
      <c r="T33" s="138">
        <v>58.19199999999999</v>
      </c>
      <c r="U33" s="136">
        <v>1477.014</v>
      </c>
      <c r="V33" s="137"/>
      <c r="W33" s="136"/>
      <c r="X33" s="135">
        <f t="shared" si="22"/>
        <v>1535.206</v>
      </c>
      <c r="Y33" s="134">
        <f t="shared" si="23"/>
        <v>-0.03706147578891694</v>
      </c>
    </row>
    <row r="34" spans="1:25" ht="19.5" customHeight="1">
      <c r="A34" s="142" t="s">
        <v>167</v>
      </c>
      <c r="B34" s="140">
        <v>152.47799999999998</v>
      </c>
      <c r="C34" s="136">
        <v>80.14799999999998</v>
      </c>
      <c r="D34" s="137">
        <v>0</v>
      </c>
      <c r="E34" s="136">
        <v>0</v>
      </c>
      <c r="F34" s="135">
        <f t="shared" si="16"/>
        <v>232.62599999999998</v>
      </c>
      <c r="G34" s="139">
        <f t="shared" si="17"/>
        <v>0.0048916670470988185</v>
      </c>
      <c r="H34" s="138">
        <v>332.437</v>
      </c>
      <c r="I34" s="136">
        <v>179.404</v>
      </c>
      <c r="J34" s="137"/>
      <c r="K34" s="136"/>
      <c r="L34" s="135">
        <f t="shared" si="18"/>
        <v>511.841</v>
      </c>
      <c r="M34" s="141">
        <f t="shared" si="19"/>
        <v>-0.5455112036745786</v>
      </c>
      <c r="N34" s="140">
        <v>1980.8659999999998</v>
      </c>
      <c r="O34" s="136">
        <v>824.0629999999998</v>
      </c>
      <c r="P34" s="137"/>
      <c r="Q34" s="136"/>
      <c r="R34" s="135">
        <f t="shared" si="20"/>
        <v>2804.9289999999996</v>
      </c>
      <c r="S34" s="139">
        <f t="shared" si="21"/>
        <v>0.008182930998431478</v>
      </c>
      <c r="T34" s="138">
        <v>1706.5269999999998</v>
      </c>
      <c r="U34" s="136">
        <v>961.9580000000002</v>
      </c>
      <c r="V34" s="137">
        <v>0</v>
      </c>
      <c r="W34" s="136">
        <v>0</v>
      </c>
      <c r="X34" s="135">
        <f t="shared" si="22"/>
        <v>2668.485</v>
      </c>
      <c r="Y34" s="134">
        <f t="shared" si="23"/>
        <v>0.051131634616645494</v>
      </c>
    </row>
    <row r="35" spans="1:25" ht="19.5" customHeight="1">
      <c r="A35" s="142" t="s">
        <v>201</v>
      </c>
      <c r="B35" s="140">
        <v>113.387</v>
      </c>
      <c r="C35" s="136">
        <v>91.465</v>
      </c>
      <c r="D35" s="137">
        <v>0</v>
      </c>
      <c r="E35" s="136">
        <v>0</v>
      </c>
      <c r="F35" s="135">
        <f t="shared" si="16"/>
        <v>204.852</v>
      </c>
      <c r="G35" s="139">
        <f t="shared" si="17"/>
        <v>0.004307634477368339</v>
      </c>
      <c r="H35" s="138">
        <v>64.173</v>
      </c>
      <c r="I35" s="136">
        <v>88.324</v>
      </c>
      <c r="J35" s="137"/>
      <c r="K35" s="136"/>
      <c r="L35" s="135">
        <f t="shared" si="18"/>
        <v>152.497</v>
      </c>
      <c r="M35" s="141">
        <f t="shared" si="19"/>
        <v>0.34331822921106636</v>
      </c>
      <c r="N35" s="140">
        <v>581.519</v>
      </c>
      <c r="O35" s="136">
        <v>652.334</v>
      </c>
      <c r="P35" s="137"/>
      <c r="Q35" s="136"/>
      <c r="R35" s="135">
        <f t="shared" si="20"/>
        <v>1233.853</v>
      </c>
      <c r="S35" s="139">
        <f t="shared" si="21"/>
        <v>0.003599568460095666</v>
      </c>
      <c r="T35" s="138">
        <v>739.646</v>
      </c>
      <c r="U35" s="136">
        <v>806.949</v>
      </c>
      <c r="V35" s="137"/>
      <c r="W35" s="136"/>
      <c r="X35" s="135">
        <f t="shared" si="22"/>
        <v>1546.5949999999998</v>
      </c>
      <c r="Y35" s="134">
        <f t="shared" si="23"/>
        <v>-0.20221324910529248</v>
      </c>
    </row>
    <row r="36" spans="1:25" ht="19.5" customHeight="1">
      <c r="A36" s="142" t="s">
        <v>187</v>
      </c>
      <c r="B36" s="140">
        <v>137.744</v>
      </c>
      <c r="C36" s="136">
        <v>65.107</v>
      </c>
      <c r="D36" s="137">
        <v>0</v>
      </c>
      <c r="E36" s="136">
        <v>0</v>
      </c>
      <c r="F36" s="135">
        <f t="shared" si="16"/>
        <v>202.851</v>
      </c>
      <c r="G36" s="139">
        <f t="shared" si="17"/>
        <v>0.00426555738469063</v>
      </c>
      <c r="H36" s="138">
        <v>117.005</v>
      </c>
      <c r="I36" s="136">
        <v>95.476</v>
      </c>
      <c r="J36" s="137"/>
      <c r="K36" s="136"/>
      <c r="L36" s="135">
        <f t="shared" si="18"/>
        <v>212.481</v>
      </c>
      <c r="M36" s="141">
        <f t="shared" si="19"/>
        <v>-0.04532169935194208</v>
      </c>
      <c r="N36" s="140">
        <v>880.177</v>
      </c>
      <c r="O36" s="136">
        <v>617.0619999999998</v>
      </c>
      <c r="P36" s="137"/>
      <c r="Q36" s="136"/>
      <c r="R36" s="135">
        <f t="shared" si="20"/>
        <v>1497.2389999999998</v>
      </c>
      <c r="S36" s="139">
        <f t="shared" si="21"/>
        <v>0.004367954919771783</v>
      </c>
      <c r="T36" s="138">
        <v>764.513</v>
      </c>
      <c r="U36" s="136">
        <v>548.897</v>
      </c>
      <c r="V36" s="137">
        <v>0</v>
      </c>
      <c r="W36" s="136">
        <v>0</v>
      </c>
      <c r="X36" s="135">
        <f t="shared" si="22"/>
        <v>1313.41</v>
      </c>
      <c r="Y36" s="134">
        <f t="shared" si="23"/>
        <v>0.1399631493593012</v>
      </c>
    </row>
    <row r="37" spans="1:25" ht="19.5" customHeight="1">
      <c r="A37" s="142" t="s">
        <v>212</v>
      </c>
      <c r="B37" s="140">
        <v>638.4870000000002</v>
      </c>
      <c r="C37" s="136">
        <v>301.4560000000001</v>
      </c>
      <c r="D37" s="137">
        <v>120.467</v>
      </c>
      <c r="E37" s="136">
        <v>96.206</v>
      </c>
      <c r="F37" s="135">
        <f t="shared" si="16"/>
        <v>1156.6160000000002</v>
      </c>
      <c r="G37" s="139">
        <f t="shared" si="17"/>
        <v>0.024321358632944073</v>
      </c>
      <c r="H37" s="138">
        <v>824.5219999999999</v>
      </c>
      <c r="I37" s="136">
        <v>434.533</v>
      </c>
      <c r="J37" s="137">
        <v>118.66999999999999</v>
      </c>
      <c r="K37" s="136">
        <v>102.88600000000001</v>
      </c>
      <c r="L37" s="135">
        <f t="shared" si="18"/>
        <v>1480.6109999999999</v>
      </c>
      <c r="M37" s="141">
        <f t="shared" si="19"/>
        <v>-0.21882520121760518</v>
      </c>
      <c r="N37" s="140">
        <v>6623.475</v>
      </c>
      <c r="O37" s="136">
        <v>2502.3630000000003</v>
      </c>
      <c r="P37" s="137">
        <v>1012.2060000000001</v>
      </c>
      <c r="Q37" s="136">
        <v>642.649</v>
      </c>
      <c r="R37" s="135">
        <f t="shared" si="20"/>
        <v>10780.693</v>
      </c>
      <c r="S37" s="139">
        <f t="shared" si="21"/>
        <v>0.031450944724188475</v>
      </c>
      <c r="T37" s="138">
        <v>4962.365</v>
      </c>
      <c r="U37" s="136">
        <v>2723.098</v>
      </c>
      <c r="V37" s="137">
        <v>4823.911000000001</v>
      </c>
      <c r="W37" s="136">
        <v>4173.634000000001</v>
      </c>
      <c r="X37" s="135">
        <f t="shared" si="22"/>
        <v>16683.008</v>
      </c>
      <c r="Y37" s="134">
        <f t="shared" si="23"/>
        <v>-0.3537920140061074</v>
      </c>
    </row>
    <row r="38" spans="1:25" ht="19.5" customHeight="1">
      <c r="A38" s="142"/>
      <c r="B38" s="140"/>
      <c r="C38" s="136"/>
      <c r="D38" s="137"/>
      <c r="E38" s="136"/>
      <c r="F38" s="135">
        <f aca="true" t="shared" si="24" ref="F38:F43">SUM(B38:E38)</f>
        <v>0</v>
      </c>
      <c r="G38" s="139">
        <f aca="true" t="shared" si="25" ref="G38:G43">F38/$F$9</f>
        <v>0</v>
      </c>
      <c r="H38" s="138"/>
      <c r="I38" s="136"/>
      <c r="J38" s="137"/>
      <c r="K38" s="136"/>
      <c r="L38" s="135">
        <f aca="true" t="shared" si="26" ref="L38:L43">SUM(H38:K38)</f>
        <v>0</v>
      </c>
      <c r="M38" s="141" t="str">
        <f aca="true" t="shared" si="27" ref="M38:M43">IF(ISERROR(F38/L38-1),"         /0",(F38/L38-1))</f>
        <v>         /0</v>
      </c>
      <c r="N38" s="140"/>
      <c r="O38" s="136"/>
      <c r="P38" s="137"/>
      <c r="Q38" s="136"/>
      <c r="R38" s="135">
        <f aca="true" t="shared" si="28" ref="R38:R43">SUM(N38:Q38)</f>
        <v>0</v>
      </c>
      <c r="S38" s="139">
        <f aca="true" t="shared" si="29" ref="S38:S43">R38/$R$9</f>
        <v>0</v>
      </c>
      <c r="T38" s="138"/>
      <c r="U38" s="136"/>
      <c r="V38" s="137"/>
      <c r="W38" s="136"/>
      <c r="X38" s="135">
        <f aca="true" t="shared" si="30" ref="X38:X43">SUM(T38:W38)</f>
        <v>0</v>
      </c>
      <c r="Y38" s="134" t="str">
        <f aca="true" t="shared" si="31" ref="Y38:Y43">IF(ISERROR(R38/X38-1),"         /0",IF(R38/X38&gt;5,"  *  ",(R38/X38-1)))</f>
        <v>         /0</v>
      </c>
    </row>
    <row r="39" spans="1:25" ht="19.5" customHeight="1">
      <c r="A39" s="142"/>
      <c r="B39" s="140"/>
      <c r="C39" s="136"/>
      <c r="D39" s="137"/>
      <c r="E39" s="136"/>
      <c r="F39" s="135">
        <f t="shared" si="24"/>
        <v>0</v>
      </c>
      <c r="G39" s="139">
        <f t="shared" si="25"/>
        <v>0</v>
      </c>
      <c r="H39" s="138"/>
      <c r="I39" s="136"/>
      <c r="J39" s="137"/>
      <c r="K39" s="136"/>
      <c r="L39" s="135">
        <f t="shared" si="26"/>
        <v>0</v>
      </c>
      <c r="M39" s="141" t="str">
        <f t="shared" si="27"/>
        <v>         /0</v>
      </c>
      <c r="N39" s="140"/>
      <c r="O39" s="136"/>
      <c r="P39" s="137"/>
      <c r="Q39" s="136"/>
      <c r="R39" s="135">
        <f t="shared" si="28"/>
        <v>0</v>
      </c>
      <c r="S39" s="139">
        <f t="shared" si="29"/>
        <v>0</v>
      </c>
      <c r="T39" s="138"/>
      <c r="U39" s="136"/>
      <c r="V39" s="137"/>
      <c r="W39" s="136"/>
      <c r="X39" s="135">
        <f t="shared" si="30"/>
        <v>0</v>
      </c>
      <c r="Y39" s="134" t="str">
        <f t="shared" si="31"/>
        <v>         /0</v>
      </c>
    </row>
    <row r="40" spans="1:25" ht="19.5" customHeight="1">
      <c r="A40" s="142"/>
      <c r="B40" s="140"/>
      <c r="C40" s="136"/>
      <c r="D40" s="137"/>
      <c r="E40" s="136"/>
      <c r="F40" s="135">
        <f t="shared" si="24"/>
        <v>0</v>
      </c>
      <c r="G40" s="139">
        <f t="shared" si="25"/>
        <v>0</v>
      </c>
      <c r="H40" s="138"/>
      <c r="I40" s="136"/>
      <c r="J40" s="137"/>
      <c r="K40" s="136"/>
      <c r="L40" s="135">
        <f t="shared" si="26"/>
        <v>0</v>
      </c>
      <c r="M40" s="141" t="str">
        <f t="shared" si="27"/>
        <v>         /0</v>
      </c>
      <c r="N40" s="140"/>
      <c r="O40" s="136"/>
      <c r="P40" s="137"/>
      <c r="Q40" s="136"/>
      <c r="R40" s="135">
        <f t="shared" si="28"/>
        <v>0</v>
      </c>
      <c r="S40" s="139">
        <f t="shared" si="29"/>
        <v>0</v>
      </c>
      <c r="T40" s="138"/>
      <c r="U40" s="136"/>
      <c r="V40" s="137"/>
      <c r="W40" s="136"/>
      <c r="X40" s="135">
        <f t="shared" si="30"/>
        <v>0</v>
      </c>
      <c r="Y40" s="134" t="str">
        <f t="shared" si="31"/>
        <v>         /0</v>
      </c>
    </row>
    <row r="41" spans="1:25" ht="19.5" customHeight="1">
      <c r="A41" s="142"/>
      <c r="B41" s="140"/>
      <c r="C41" s="136"/>
      <c r="D41" s="137"/>
      <c r="E41" s="136"/>
      <c r="F41" s="135">
        <f t="shared" si="24"/>
        <v>0</v>
      </c>
      <c r="G41" s="139">
        <f t="shared" si="25"/>
        <v>0</v>
      </c>
      <c r="H41" s="138"/>
      <c r="I41" s="136"/>
      <c r="J41" s="137"/>
      <c r="K41" s="136"/>
      <c r="L41" s="135">
        <f t="shared" si="26"/>
        <v>0</v>
      </c>
      <c r="M41" s="141" t="str">
        <f t="shared" si="27"/>
        <v>         /0</v>
      </c>
      <c r="N41" s="140"/>
      <c r="O41" s="136"/>
      <c r="P41" s="137"/>
      <c r="Q41" s="136"/>
      <c r="R41" s="135">
        <f t="shared" si="28"/>
        <v>0</v>
      </c>
      <c r="S41" s="139">
        <f t="shared" si="29"/>
        <v>0</v>
      </c>
      <c r="T41" s="138"/>
      <c r="U41" s="136"/>
      <c r="V41" s="137"/>
      <c r="W41" s="136"/>
      <c r="X41" s="135">
        <f t="shared" si="30"/>
        <v>0</v>
      </c>
      <c r="Y41" s="134" t="str">
        <f t="shared" si="31"/>
        <v>         /0</v>
      </c>
    </row>
    <row r="42" spans="1:25" ht="19.5" customHeight="1">
      <c r="A42" s="142"/>
      <c r="B42" s="140"/>
      <c r="C42" s="136"/>
      <c r="D42" s="137"/>
      <c r="E42" s="136"/>
      <c r="F42" s="135">
        <f t="shared" si="24"/>
        <v>0</v>
      </c>
      <c r="G42" s="139">
        <f t="shared" si="25"/>
        <v>0</v>
      </c>
      <c r="H42" s="138"/>
      <c r="I42" s="136"/>
      <c r="J42" s="137"/>
      <c r="K42" s="136"/>
      <c r="L42" s="135">
        <f t="shared" si="26"/>
        <v>0</v>
      </c>
      <c r="M42" s="141" t="str">
        <f t="shared" si="27"/>
        <v>         /0</v>
      </c>
      <c r="N42" s="140"/>
      <c r="O42" s="136"/>
      <c r="P42" s="137"/>
      <c r="Q42" s="136"/>
      <c r="R42" s="135">
        <f t="shared" si="28"/>
        <v>0</v>
      </c>
      <c r="S42" s="139">
        <f t="shared" si="29"/>
        <v>0</v>
      </c>
      <c r="T42" s="138"/>
      <c r="U42" s="136"/>
      <c r="V42" s="137"/>
      <c r="W42" s="136"/>
      <c r="X42" s="135">
        <f t="shared" si="30"/>
        <v>0</v>
      </c>
      <c r="Y42" s="134" t="str">
        <f t="shared" si="31"/>
        <v>         /0</v>
      </c>
    </row>
    <row r="43" spans="1:25" ht="19.5" customHeight="1" thickBot="1">
      <c r="A43" s="133"/>
      <c r="B43" s="131"/>
      <c r="C43" s="127"/>
      <c r="D43" s="128"/>
      <c r="E43" s="127"/>
      <c r="F43" s="126">
        <f t="shared" si="24"/>
        <v>0</v>
      </c>
      <c r="G43" s="130">
        <f t="shared" si="25"/>
        <v>0</v>
      </c>
      <c r="H43" s="129"/>
      <c r="I43" s="127"/>
      <c r="J43" s="128"/>
      <c r="K43" s="127"/>
      <c r="L43" s="126">
        <f t="shared" si="26"/>
        <v>0</v>
      </c>
      <c r="M43" s="132" t="str">
        <f t="shared" si="27"/>
        <v>         /0</v>
      </c>
      <c r="N43" s="131"/>
      <c r="O43" s="127"/>
      <c r="P43" s="128"/>
      <c r="Q43" s="127"/>
      <c r="R43" s="126">
        <f t="shared" si="28"/>
        <v>0</v>
      </c>
      <c r="S43" s="130">
        <f t="shared" si="29"/>
        <v>0</v>
      </c>
      <c r="T43" s="129"/>
      <c r="U43" s="127"/>
      <c r="V43" s="128"/>
      <c r="W43" s="127"/>
      <c r="X43" s="126">
        <f t="shared" si="30"/>
        <v>0</v>
      </c>
      <c r="Y43" s="125" t="str">
        <f t="shared" si="31"/>
        <v>         /0</v>
      </c>
    </row>
    <row r="44" ht="15" thickTop="1">
      <c r="A44" s="116" t="s">
        <v>43</v>
      </c>
    </row>
    <row r="45" ht="14.25">
      <c r="A45" s="116" t="s">
        <v>42</v>
      </c>
    </row>
    <row r="46" ht="14.25">
      <c r="A46" s="123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4:Y65536 M44:M65536 Y3 M3">
    <cfRule type="cellIs" priority="9" dxfId="107" operator="lessThan" stopIfTrue="1">
      <formula>0</formula>
    </cfRule>
  </conditionalFormatting>
  <conditionalFormatting sqref="Y9:Y43 M9:M43">
    <cfRule type="cellIs" priority="10" dxfId="107" operator="lessThan">
      <formula>0</formula>
    </cfRule>
    <cfRule type="cellIs" priority="11" dxfId="109" operator="greaterThanOrEqual" stopIfTrue="1">
      <formula>0</formula>
    </cfRule>
  </conditionalFormatting>
  <conditionalFormatting sqref="G7:G8">
    <cfRule type="cellIs" priority="5" dxfId="107" operator="lessThan" stopIfTrue="1">
      <formula>0</formula>
    </cfRule>
  </conditionalFormatting>
  <conditionalFormatting sqref="S7:S8">
    <cfRule type="cellIs" priority="4" dxfId="107" operator="lessThan" stopIfTrue="1">
      <formula>0</formula>
    </cfRule>
  </conditionalFormatting>
  <conditionalFormatting sqref="M5 Y5 Y7:Y8 M7:M8">
    <cfRule type="cellIs" priority="6" dxfId="107" operator="lessThan" stopIfTrue="1">
      <formula>0</formula>
    </cfRule>
  </conditionalFormatting>
  <conditionalFormatting sqref="M6 Y6">
    <cfRule type="cellIs" priority="3" dxfId="107" operator="lessThan" stopIfTrue="1">
      <formula>0</formula>
    </cfRule>
  </conditionalFormatting>
  <conditionalFormatting sqref="G6">
    <cfRule type="cellIs" priority="2" dxfId="107" operator="lessThan" stopIfTrue="1">
      <formula>0</formula>
    </cfRule>
  </conditionalFormatting>
  <conditionalFormatting sqref="S6">
    <cfRule type="cellIs" priority="1" dxfId="107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0"/>
  <sheetViews>
    <sheetView showGridLines="0" zoomScale="88" zoomScaleNormal="88" zoomScalePageLayoutView="0" workbookViewId="0" topLeftCell="A25">
      <selection activeCell="K36" sqref="K36"/>
    </sheetView>
  </sheetViews>
  <sheetFormatPr defaultColWidth="9.140625" defaultRowHeight="15"/>
  <cols>
    <col min="1" max="1" width="15.8515625" style="170" customWidth="1"/>
    <col min="2" max="2" width="12.28125" style="170" customWidth="1"/>
    <col min="3" max="3" width="11.57421875" style="170" customWidth="1"/>
    <col min="4" max="4" width="11.421875" style="170" bestFit="1" customWidth="1"/>
    <col min="5" max="5" width="10.28125" style="170" bestFit="1" customWidth="1"/>
    <col min="6" max="6" width="11.421875" style="170" bestFit="1" customWidth="1"/>
    <col min="7" max="7" width="11.421875" style="170" customWidth="1"/>
    <col min="8" max="8" width="11.421875" style="170" bestFit="1" customWidth="1"/>
    <col min="9" max="9" width="9.00390625" style="170" customWidth="1"/>
    <col min="10" max="10" width="12.8515625" style="170" customWidth="1"/>
    <col min="11" max="11" width="11.421875" style="170" customWidth="1"/>
    <col min="12" max="12" width="12.421875" style="170" bestFit="1" customWidth="1"/>
    <col min="13" max="13" width="10.57421875" style="170" customWidth="1"/>
    <col min="14" max="14" width="12.57421875" style="170" bestFit="1" customWidth="1"/>
    <col min="15" max="15" width="11.421875" style="170" customWidth="1"/>
    <col min="16" max="16" width="12.421875" style="170" bestFit="1" customWidth="1"/>
    <col min="17" max="17" width="9.140625" style="170" customWidth="1"/>
    <col min="18" max="16384" width="9.140625" style="170" customWidth="1"/>
  </cols>
  <sheetData>
    <row r="1" spans="14:17" ht="18.75" thickBot="1">
      <c r="N1" s="521" t="s">
        <v>28</v>
      </c>
      <c r="O1" s="522"/>
      <c r="P1" s="522"/>
      <c r="Q1" s="523"/>
    </row>
    <row r="2" ht="3.75" customHeight="1" thickBot="1"/>
    <row r="3" spans="1:17" ht="24" customHeight="1" thickTop="1">
      <c r="A3" s="600" t="s">
        <v>52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2"/>
    </row>
    <row r="4" spans="1:17" ht="18.75" customHeight="1" thickBot="1">
      <c r="A4" s="592" t="s">
        <v>38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4"/>
    </row>
    <row r="5" spans="1:17" s="426" customFormat="1" ht="20.25" customHeight="1" thickBot="1">
      <c r="A5" s="589" t="s">
        <v>142</v>
      </c>
      <c r="B5" s="595" t="s">
        <v>36</v>
      </c>
      <c r="C5" s="596"/>
      <c r="D5" s="596"/>
      <c r="E5" s="596"/>
      <c r="F5" s="597"/>
      <c r="G5" s="597"/>
      <c r="H5" s="597"/>
      <c r="I5" s="598"/>
      <c r="J5" s="596" t="s">
        <v>35</v>
      </c>
      <c r="K5" s="596"/>
      <c r="L5" s="596"/>
      <c r="M5" s="596"/>
      <c r="N5" s="596"/>
      <c r="O5" s="596"/>
      <c r="P5" s="596"/>
      <c r="Q5" s="599"/>
    </row>
    <row r="6" spans="1:17" s="459" customFormat="1" ht="28.5" customHeight="1" thickBot="1">
      <c r="A6" s="590"/>
      <c r="B6" s="535" t="s">
        <v>157</v>
      </c>
      <c r="C6" s="536"/>
      <c r="D6" s="537"/>
      <c r="E6" s="543" t="s">
        <v>34</v>
      </c>
      <c r="F6" s="535" t="s">
        <v>158</v>
      </c>
      <c r="G6" s="536"/>
      <c r="H6" s="537"/>
      <c r="I6" s="545" t="s">
        <v>33</v>
      </c>
      <c r="J6" s="535" t="s">
        <v>159</v>
      </c>
      <c r="K6" s="536"/>
      <c r="L6" s="537"/>
      <c r="M6" s="543" t="s">
        <v>34</v>
      </c>
      <c r="N6" s="535" t="s">
        <v>160</v>
      </c>
      <c r="O6" s="536"/>
      <c r="P6" s="537"/>
      <c r="Q6" s="543" t="s">
        <v>33</v>
      </c>
    </row>
    <row r="7" spans="1:17" s="194" customFormat="1" ht="22.5" customHeight="1" thickBot="1">
      <c r="A7" s="591"/>
      <c r="B7" s="114" t="s">
        <v>22</v>
      </c>
      <c r="C7" s="111" t="s">
        <v>21</v>
      </c>
      <c r="D7" s="111" t="s">
        <v>17</v>
      </c>
      <c r="E7" s="544"/>
      <c r="F7" s="114" t="s">
        <v>22</v>
      </c>
      <c r="G7" s="112" t="s">
        <v>21</v>
      </c>
      <c r="H7" s="111" t="s">
        <v>17</v>
      </c>
      <c r="I7" s="546"/>
      <c r="J7" s="114" t="s">
        <v>22</v>
      </c>
      <c r="K7" s="111" t="s">
        <v>21</v>
      </c>
      <c r="L7" s="112" t="s">
        <v>17</v>
      </c>
      <c r="M7" s="544"/>
      <c r="N7" s="113" t="s">
        <v>22</v>
      </c>
      <c r="O7" s="112" t="s">
        <v>21</v>
      </c>
      <c r="P7" s="111" t="s">
        <v>17</v>
      </c>
      <c r="Q7" s="544"/>
    </row>
    <row r="8" spans="1:17" s="186" customFormat="1" ht="18" customHeight="1" thickBot="1">
      <c r="A8" s="193" t="s">
        <v>51</v>
      </c>
      <c r="B8" s="192">
        <f>SUM(B9:B58)</f>
        <v>2040710</v>
      </c>
      <c r="C8" s="188">
        <f>SUM(C9:C58)</f>
        <v>39937</v>
      </c>
      <c r="D8" s="188">
        <f>C8+B8</f>
        <v>2080647</v>
      </c>
      <c r="E8" s="189">
        <f>D8/$D$8</f>
        <v>1</v>
      </c>
      <c r="F8" s="188">
        <f>SUM(F9:F58)</f>
        <v>1759202</v>
      </c>
      <c r="G8" s="188">
        <f>SUM(G9:G58)</f>
        <v>82715</v>
      </c>
      <c r="H8" s="188">
        <f aca="true" t="shared" si="0" ref="H8:H58">G8+F8</f>
        <v>1841917</v>
      </c>
      <c r="I8" s="191">
        <f>(D8/H8-1)</f>
        <v>0.12960953180843648</v>
      </c>
      <c r="J8" s="190">
        <f>SUM(J9:J58)</f>
        <v>12578328</v>
      </c>
      <c r="K8" s="188">
        <f>SUM(K9:K58)</f>
        <v>404514</v>
      </c>
      <c r="L8" s="188">
        <f aca="true" t="shared" si="1" ref="L8:L58">K8+J8</f>
        <v>12982842</v>
      </c>
      <c r="M8" s="189">
        <f>(L8/$L$8)</f>
        <v>1</v>
      </c>
      <c r="N8" s="188">
        <f>SUM(N9:N58)</f>
        <v>11167939</v>
      </c>
      <c r="O8" s="188">
        <f>SUM(O9:O58)</f>
        <v>503639</v>
      </c>
      <c r="P8" s="188">
        <f aca="true" t="shared" si="2" ref="P8:P58">O8+N8</f>
        <v>11671578</v>
      </c>
      <c r="Q8" s="187">
        <f>(L8/P8-1)</f>
        <v>0.11234676236580854</v>
      </c>
    </row>
    <row r="9" spans="1:17" s="171" customFormat="1" ht="18" customHeight="1" thickTop="1">
      <c r="A9" s="670" t="s">
        <v>226</v>
      </c>
      <c r="B9" s="671">
        <v>244582</v>
      </c>
      <c r="C9" s="672">
        <v>87</v>
      </c>
      <c r="D9" s="672">
        <f aca="true" t="shared" si="3" ref="D9:D58">C9+B9</f>
        <v>244669</v>
      </c>
      <c r="E9" s="673">
        <f>D9/$D$8</f>
        <v>0.11759274879400494</v>
      </c>
      <c r="F9" s="674">
        <v>238590</v>
      </c>
      <c r="G9" s="672">
        <v>86</v>
      </c>
      <c r="H9" s="672">
        <f t="shared" si="0"/>
        <v>238676</v>
      </c>
      <c r="I9" s="675">
        <f>(D9/H9-1)</f>
        <v>0.025109353265514667</v>
      </c>
      <c r="J9" s="674">
        <v>1601840</v>
      </c>
      <c r="K9" s="672">
        <v>413</v>
      </c>
      <c r="L9" s="672">
        <f t="shared" si="1"/>
        <v>1602253</v>
      </c>
      <c r="M9" s="675">
        <f>(L9/$L$8)</f>
        <v>0.12341311709716563</v>
      </c>
      <c r="N9" s="674">
        <v>1587247</v>
      </c>
      <c r="O9" s="672">
        <v>472</v>
      </c>
      <c r="P9" s="672">
        <f t="shared" si="2"/>
        <v>1587719</v>
      </c>
      <c r="Q9" s="676">
        <f>(L9/P9-1)</f>
        <v>0.009154012769261977</v>
      </c>
    </row>
    <row r="10" spans="1:17" s="171" customFormat="1" ht="18" customHeight="1">
      <c r="A10" s="677" t="s">
        <v>227</v>
      </c>
      <c r="B10" s="678">
        <v>198503</v>
      </c>
      <c r="C10" s="679">
        <v>150</v>
      </c>
      <c r="D10" s="679">
        <f t="shared" si="3"/>
        <v>198653</v>
      </c>
      <c r="E10" s="680">
        <f>D10/$D$8</f>
        <v>0.09547655128428802</v>
      </c>
      <c r="F10" s="681">
        <v>187386</v>
      </c>
      <c r="G10" s="679">
        <v>43</v>
      </c>
      <c r="H10" s="679">
        <f t="shared" si="0"/>
        <v>187429</v>
      </c>
      <c r="I10" s="682">
        <f>(D10/H10-1)</f>
        <v>0.0598840094115638</v>
      </c>
      <c r="J10" s="681">
        <v>1275330</v>
      </c>
      <c r="K10" s="679">
        <v>785</v>
      </c>
      <c r="L10" s="679">
        <f t="shared" si="1"/>
        <v>1276115</v>
      </c>
      <c r="M10" s="682">
        <f>(L10/$L$8)</f>
        <v>0.09829242318438444</v>
      </c>
      <c r="N10" s="681">
        <v>1207955</v>
      </c>
      <c r="O10" s="679">
        <v>720</v>
      </c>
      <c r="P10" s="679">
        <f t="shared" si="2"/>
        <v>1208675</v>
      </c>
      <c r="Q10" s="683">
        <f>(L10/P10-1)</f>
        <v>0.05579663681303915</v>
      </c>
    </row>
    <row r="11" spans="1:17" s="171" customFormat="1" ht="18" customHeight="1">
      <c r="A11" s="677" t="s">
        <v>228</v>
      </c>
      <c r="B11" s="678">
        <v>180140</v>
      </c>
      <c r="C11" s="679">
        <v>45</v>
      </c>
      <c r="D11" s="679">
        <f t="shared" si="3"/>
        <v>180185</v>
      </c>
      <c r="E11" s="680">
        <f>D11/$D$8</f>
        <v>0.08660046610501446</v>
      </c>
      <c r="F11" s="681">
        <v>157949</v>
      </c>
      <c r="G11" s="679">
        <v>31</v>
      </c>
      <c r="H11" s="679">
        <f t="shared" si="0"/>
        <v>157980</v>
      </c>
      <c r="I11" s="682">
        <f>(D11/H11-1)</f>
        <v>0.14055576655272817</v>
      </c>
      <c r="J11" s="681">
        <v>1104930</v>
      </c>
      <c r="K11" s="679">
        <v>3764</v>
      </c>
      <c r="L11" s="679">
        <f t="shared" si="1"/>
        <v>1108694</v>
      </c>
      <c r="M11" s="682">
        <f>(L11/$L$8)</f>
        <v>0.0853968645694063</v>
      </c>
      <c r="N11" s="681">
        <v>968016</v>
      </c>
      <c r="O11" s="679">
        <v>3608</v>
      </c>
      <c r="P11" s="679">
        <f t="shared" si="2"/>
        <v>971624</v>
      </c>
      <c r="Q11" s="683">
        <f>(L11/P11-1)</f>
        <v>0.14107309000189372</v>
      </c>
    </row>
    <row r="12" spans="1:17" s="171" customFormat="1" ht="18" customHeight="1">
      <c r="A12" s="677" t="s">
        <v>229</v>
      </c>
      <c r="B12" s="678">
        <v>155125</v>
      </c>
      <c r="C12" s="679">
        <v>9</v>
      </c>
      <c r="D12" s="679">
        <f t="shared" si="3"/>
        <v>155134</v>
      </c>
      <c r="E12" s="680">
        <f>D12/$D$8</f>
        <v>0.07456046124114278</v>
      </c>
      <c r="F12" s="681">
        <v>114699</v>
      </c>
      <c r="G12" s="679">
        <v>262</v>
      </c>
      <c r="H12" s="679">
        <f>G12+F12</f>
        <v>114961</v>
      </c>
      <c r="I12" s="682">
        <f>(D12/H12-1)</f>
        <v>0.34944894355477074</v>
      </c>
      <c r="J12" s="681">
        <v>925773</v>
      </c>
      <c r="K12" s="679">
        <v>2826</v>
      </c>
      <c r="L12" s="679">
        <f>K12+J12</f>
        <v>928599</v>
      </c>
      <c r="M12" s="682">
        <f>(L12/$L$8)</f>
        <v>0.07152509442847721</v>
      </c>
      <c r="N12" s="681">
        <v>735990</v>
      </c>
      <c r="O12" s="679">
        <v>3718</v>
      </c>
      <c r="P12" s="679">
        <f>O12+N12</f>
        <v>739708</v>
      </c>
      <c r="Q12" s="683">
        <f>(L12/P12-1)</f>
        <v>0.25535887133842006</v>
      </c>
    </row>
    <row r="13" spans="1:17" s="171" customFormat="1" ht="18" customHeight="1">
      <c r="A13" s="677" t="s">
        <v>230</v>
      </c>
      <c r="B13" s="678">
        <v>102290</v>
      </c>
      <c r="C13" s="679">
        <v>208</v>
      </c>
      <c r="D13" s="679">
        <f t="shared" si="3"/>
        <v>102498</v>
      </c>
      <c r="E13" s="680">
        <f aca="true" t="shared" si="4" ref="E13:E21">D13/$D$8</f>
        <v>0.04926256111680646</v>
      </c>
      <c r="F13" s="681">
        <v>91907</v>
      </c>
      <c r="G13" s="679">
        <v>58</v>
      </c>
      <c r="H13" s="679">
        <f aca="true" t="shared" si="5" ref="H13:H21">G13+F13</f>
        <v>91965</v>
      </c>
      <c r="I13" s="682">
        <f aca="true" t="shared" si="6" ref="I13:I21">(D13/H13-1)</f>
        <v>0.11453270265862003</v>
      </c>
      <c r="J13" s="681">
        <v>631573</v>
      </c>
      <c r="K13" s="679">
        <v>1342</v>
      </c>
      <c r="L13" s="679">
        <f aca="true" t="shared" si="7" ref="L13:L21">K13+J13</f>
        <v>632915</v>
      </c>
      <c r="M13" s="682">
        <f aca="true" t="shared" si="8" ref="M13:M21">(L13/$L$8)</f>
        <v>0.04875011187843155</v>
      </c>
      <c r="N13" s="681">
        <v>541951</v>
      </c>
      <c r="O13" s="679">
        <v>861</v>
      </c>
      <c r="P13" s="679">
        <f aca="true" t="shared" si="9" ref="P13:P21">O13+N13</f>
        <v>542812</v>
      </c>
      <c r="Q13" s="683">
        <f aca="true" t="shared" si="10" ref="Q13:Q21">(L13/P13-1)</f>
        <v>0.16599301415591405</v>
      </c>
    </row>
    <row r="14" spans="1:17" s="171" customFormat="1" ht="18" customHeight="1">
      <c r="A14" s="677" t="s">
        <v>231</v>
      </c>
      <c r="B14" s="678">
        <v>90812</v>
      </c>
      <c r="C14" s="679">
        <v>0</v>
      </c>
      <c r="D14" s="679">
        <f t="shared" si="3"/>
        <v>90812</v>
      </c>
      <c r="E14" s="680">
        <f t="shared" si="4"/>
        <v>0.0436460389484617</v>
      </c>
      <c r="F14" s="681">
        <v>75691</v>
      </c>
      <c r="G14" s="679">
        <v>884</v>
      </c>
      <c r="H14" s="679">
        <f t="shared" si="5"/>
        <v>76575</v>
      </c>
      <c r="I14" s="682">
        <f t="shared" si="6"/>
        <v>0.1859222984002611</v>
      </c>
      <c r="J14" s="681">
        <v>560326</v>
      </c>
      <c r="K14" s="679">
        <v>552</v>
      </c>
      <c r="L14" s="679">
        <f t="shared" si="7"/>
        <v>560878</v>
      </c>
      <c r="M14" s="682">
        <f t="shared" si="8"/>
        <v>0.04320148084679764</v>
      </c>
      <c r="N14" s="681">
        <v>440118</v>
      </c>
      <c r="O14" s="679">
        <v>4989</v>
      </c>
      <c r="P14" s="679">
        <f t="shared" si="9"/>
        <v>445107</v>
      </c>
      <c r="Q14" s="683">
        <f t="shared" si="10"/>
        <v>0.26009701038177346</v>
      </c>
    </row>
    <row r="15" spans="1:17" s="171" customFormat="1" ht="18" customHeight="1">
      <c r="A15" s="677" t="s">
        <v>232</v>
      </c>
      <c r="B15" s="678">
        <v>82741</v>
      </c>
      <c r="C15" s="679">
        <v>206</v>
      </c>
      <c r="D15" s="679">
        <f t="shared" si="3"/>
        <v>82947</v>
      </c>
      <c r="E15" s="680">
        <f t="shared" si="4"/>
        <v>0.03986596476961253</v>
      </c>
      <c r="F15" s="681">
        <v>63298</v>
      </c>
      <c r="G15" s="679">
        <v>174</v>
      </c>
      <c r="H15" s="679">
        <f t="shared" si="5"/>
        <v>63472</v>
      </c>
      <c r="I15" s="682">
        <f t="shared" si="6"/>
        <v>0.3068282077136375</v>
      </c>
      <c r="J15" s="681">
        <v>517670</v>
      </c>
      <c r="K15" s="679">
        <v>1695</v>
      </c>
      <c r="L15" s="679">
        <f t="shared" si="7"/>
        <v>519365</v>
      </c>
      <c r="M15" s="682">
        <f t="shared" si="8"/>
        <v>0.04000395290954015</v>
      </c>
      <c r="N15" s="681">
        <v>429378</v>
      </c>
      <c r="O15" s="679">
        <v>933</v>
      </c>
      <c r="P15" s="679">
        <f t="shared" si="9"/>
        <v>430311</v>
      </c>
      <c r="Q15" s="683">
        <f t="shared" si="10"/>
        <v>0.20695264587705164</v>
      </c>
    </row>
    <row r="16" spans="1:17" s="171" customFormat="1" ht="18" customHeight="1">
      <c r="A16" s="677" t="s">
        <v>233</v>
      </c>
      <c r="B16" s="678">
        <v>75170</v>
      </c>
      <c r="C16" s="679">
        <v>2</v>
      </c>
      <c r="D16" s="679">
        <f t="shared" si="3"/>
        <v>75172</v>
      </c>
      <c r="E16" s="680">
        <f t="shared" si="4"/>
        <v>0.03612914636649081</v>
      </c>
      <c r="F16" s="681">
        <v>49785</v>
      </c>
      <c r="G16" s="679">
        <v>18</v>
      </c>
      <c r="H16" s="679">
        <f t="shared" si="5"/>
        <v>49803</v>
      </c>
      <c r="I16" s="682">
        <f t="shared" si="6"/>
        <v>0.509386984719796</v>
      </c>
      <c r="J16" s="681">
        <v>439959</v>
      </c>
      <c r="K16" s="679">
        <v>124</v>
      </c>
      <c r="L16" s="679">
        <f t="shared" si="7"/>
        <v>440083</v>
      </c>
      <c r="M16" s="682">
        <f t="shared" si="8"/>
        <v>0.03389727765307473</v>
      </c>
      <c r="N16" s="681">
        <v>282327</v>
      </c>
      <c r="O16" s="679">
        <v>518</v>
      </c>
      <c r="P16" s="679">
        <f t="shared" si="9"/>
        <v>282845</v>
      </c>
      <c r="Q16" s="683">
        <f t="shared" si="10"/>
        <v>0.5559157842634659</v>
      </c>
    </row>
    <row r="17" spans="1:17" s="171" customFormat="1" ht="18" customHeight="1">
      <c r="A17" s="677" t="s">
        <v>234</v>
      </c>
      <c r="B17" s="678">
        <v>68322</v>
      </c>
      <c r="C17" s="679">
        <v>1104</v>
      </c>
      <c r="D17" s="679">
        <f t="shared" si="3"/>
        <v>69426</v>
      </c>
      <c r="E17" s="680">
        <f t="shared" si="4"/>
        <v>0.03336750539615802</v>
      </c>
      <c r="F17" s="681">
        <v>47436</v>
      </c>
      <c r="G17" s="679">
        <v>10840</v>
      </c>
      <c r="H17" s="679">
        <f t="shared" si="5"/>
        <v>58276</v>
      </c>
      <c r="I17" s="682">
        <f t="shared" si="6"/>
        <v>0.19133090809252518</v>
      </c>
      <c r="J17" s="681">
        <v>413932</v>
      </c>
      <c r="K17" s="679">
        <v>67577</v>
      </c>
      <c r="L17" s="679">
        <f t="shared" si="7"/>
        <v>481509</v>
      </c>
      <c r="M17" s="682">
        <f t="shared" si="8"/>
        <v>0.037088104438149985</v>
      </c>
      <c r="N17" s="681">
        <v>277448</v>
      </c>
      <c r="O17" s="679">
        <v>77037</v>
      </c>
      <c r="P17" s="679">
        <f t="shared" si="9"/>
        <v>354485</v>
      </c>
      <c r="Q17" s="683">
        <f t="shared" si="10"/>
        <v>0.3583339210403824</v>
      </c>
    </row>
    <row r="18" spans="1:17" s="171" customFormat="1" ht="18" customHeight="1">
      <c r="A18" s="677" t="s">
        <v>235</v>
      </c>
      <c r="B18" s="678">
        <v>54755</v>
      </c>
      <c r="C18" s="679">
        <v>1</v>
      </c>
      <c r="D18" s="679">
        <f t="shared" si="3"/>
        <v>54756</v>
      </c>
      <c r="E18" s="680">
        <f t="shared" si="4"/>
        <v>0.026316813952583017</v>
      </c>
      <c r="F18" s="681">
        <v>43281</v>
      </c>
      <c r="G18" s="679">
        <v>6</v>
      </c>
      <c r="H18" s="679">
        <f t="shared" si="5"/>
        <v>43287</v>
      </c>
      <c r="I18" s="682">
        <f t="shared" si="6"/>
        <v>0.26495252616258913</v>
      </c>
      <c r="J18" s="681">
        <v>315899</v>
      </c>
      <c r="K18" s="679">
        <v>501</v>
      </c>
      <c r="L18" s="679">
        <f t="shared" si="7"/>
        <v>316400</v>
      </c>
      <c r="M18" s="682">
        <f t="shared" si="8"/>
        <v>0.024370627016796476</v>
      </c>
      <c r="N18" s="681">
        <v>320720</v>
      </c>
      <c r="O18" s="679">
        <v>69</v>
      </c>
      <c r="P18" s="679">
        <f t="shared" si="9"/>
        <v>320789</v>
      </c>
      <c r="Q18" s="683">
        <f t="shared" si="10"/>
        <v>-0.013681890588517653</v>
      </c>
    </row>
    <row r="19" spans="1:17" s="171" customFormat="1" ht="18" customHeight="1">
      <c r="A19" s="677" t="s">
        <v>236</v>
      </c>
      <c r="B19" s="678">
        <v>47467</v>
      </c>
      <c r="C19" s="679">
        <v>8</v>
      </c>
      <c r="D19" s="679">
        <f t="shared" si="3"/>
        <v>47475</v>
      </c>
      <c r="E19" s="680">
        <f t="shared" si="4"/>
        <v>0.02281742169623199</v>
      </c>
      <c r="F19" s="681">
        <v>42582</v>
      </c>
      <c r="G19" s="679">
        <v>16</v>
      </c>
      <c r="H19" s="679">
        <f t="shared" si="5"/>
        <v>42598</v>
      </c>
      <c r="I19" s="682">
        <f t="shared" si="6"/>
        <v>0.11448894314287061</v>
      </c>
      <c r="J19" s="681">
        <v>300093</v>
      </c>
      <c r="K19" s="679">
        <v>352</v>
      </c>
      <c r="L19" s="679">
        <f t="shared" si="7"/>
        <v>300445</v>
      </c>
      <c r="M19" s="682">
        <f t="shared" si="8"/>
        <v>0.02314169732636352</v>
      </c>
      <c r="N19" s="681">
        <v>250164</v>
      </c>
      <c r="O19" s="679">
        <v>63</v>
      </c>
      <c r="P19" s="679">
        <f t="shared" si="9"/>
        <v>250227</v>
      </c>
      <c r="Q19" s="683">
        <f t="shared" si="10"/>
        <v>0.20068977368549357</v>
      </c>
    </row>
    <row r="20" spans="1:17" s="171" customFormat="1" ht="18" customHeight="1">
      <c r="A20" s="677" t="s">
        <v>237</v>
      </c>
      <c r="B20" s="678">
        <v>42046</v>
      </c>
      <c r="C20" s="679">
        <v>9</v>
      </c>
      <c r="D20" s="679">
        <f t="shared" si="3"/>
        <v>42055</v>
      </c>
      <c r="E20" s="680">
        <f t="shared" si="4"/>
        <v>0.02021246275797865</v>
      </c>
      <c r="F20" s="681">
        <v>38886</v>
      </c>
      <c r="G20" s="679">
        <v>22</v>
      </c>
      <c r="H20" s="679">
        <f t="shared" si="5"/>
        <v>38908</v>
      </c>
      <c r="I20" s="682">
        <f t="shared" si="6"/>
        <v>0.08088310887221128</v>
      </c>
      <c r="J20" s="681">
        <v>270850</v>
      </c>
      <c r="K20" s="679">
        <v>247</v>
      </c>
      <c r="L20" s="679">
        <f t="shared" si="7"/>
        <v>271097</v>
      </c>
      <c r="M20" s="682">
        <f t="shared" si="8"/>
        <v>0.020881175323553963</v>
      </c>
      <c r="N20" s="681">
        <v>278213</v>
      </c>
      <c r="O20" s="679">
        <v>85</v>
      </c>
      <c r="P20" s="679">
        <f t="shared" si="9"/>
        <v>278298</v>
      </c>
      <c r="Q20" s="683">
        <f t="shared" si="10"/>
        <v>-0.025875141035868077</v>
      </c>
    </row>
    <row r="21" spans="1:17" s="171" customFormat="1" ht="18" customHeight="1">
      <c r="A21" s="677" t="s">
        <v>238</v>
      </c>
      <c r="B21" s="678">
        <v>33757</v>
      </c>
      <c r="C21" s="679">
        <v>941</v>
      </c>
      <c r="D21" s="679">
        <f t="shared" si="3"/>
        <v>34698</v>
      </c>
      <c r="E21" s="680">
        <f t="shared" si="4"/>
        <v>0.016676543402124436</v>
      </c>
      <c r="F21" s="681">
        <v>26956</v>
      </c>
      <c r="G21" s="679">
        <v>2490</v>
      </c>
      <c r="H21" s="679">
        <f t="shared" si="5"/>
        <v>29446</v>
      </c>
      <c r="I21" s="682">
        <f t="shared" si="6"/>
        <v>0.1783603885077769</v>
      </c>
      <c r="J21" s="681">
        <v>177395</v>
      </c>
      <c r="K21" s="679">
        <v>6492</v>
      </c>
      <c r="L21" s="679">
        <f t="shared" si="7"/>
        <v>183887</v>
      </c>
      <c r="M21" s="682">
        <f t="shared" si="8"/>
        <v>0.01416384794638955</v>
      </c>
      <c r="N21" s="681">
        <v>176962</v>
      </c>
      <c r="O21" s="679">
        <v>10590</v>
      </c>
      <c r="P21" s="679">
        <f t="shared" si="9"/>
        <v>187552</v>
      </c>
      <c r="Q21" s="683">
        <f t="shared" si="10"/>
        <v>-0.019541247227435554</v>
      </c>
    </row>
    <row r="22" spans="1:17" s="171" customFormat="1" ht="18" customHeight="1">
      <c r="A22" s="677" t="s">
        <v>239</v>
      </c>
      <c r="B22" s="678">
        <v>31797</v>
      </c>
      <c r="C22" s="679">
        <v>279</v>
      </c>
      <c r="D22" s="679">
        <f t="shared" si="3"/>
        <v>32076</v>
      </c>
      <c r="E22" s="680">
        <f>D22/$D$8</f>
        <v>0.015416358469264608</v>
      </c>
      <c r="F22" s="681">
        <v>21451</v>
      </c>
      <c r="G22" s="679"/>
      <c r="H22" s="679">
        <f>G22+F22</f>
        <v>21451</v>
      </c>
      <c r="I22" s="682">
        <f>(D22/H22-1)</f>
        <v>0.4953149037340916</v>
      </c>
      <c r="J22" s="681">
        <v>186312</v>
      </c>
      <c r="K22" s="679">
        <v>351</v>
      </c>
      <c r="L22" s="679">
        <f>K22+J22</f>
        <v>186663</v>
      </c>
      <c r="M22" s="682">
        <f>(L22/$L$8)</f>
        <v>0.014377668618319472</v>
      </c>
      <c r="N22" s="681">
        <v>133470</v>
      </c>
      <c r="O22" s="679">
        <v>223</v>
      </c>
      <c r="P22" s="679">
        <f>O22+N22</f>
        <v>133693</v>
      </c>
      <c r="Q22" s="683">
        <f>(L22/P22-1)</f>
        <v>0.3962062336846357</v>
      </c>
    </row>
    <row r="23" spans="1:17" s="171" customFormat="1" ht="18" customHeight="1">
      <c r="A23" s="677" t="s">
        <v>240</v>
      </c>
      <c r="B23" s="678">
        <v>31109</v>
      </c>
      <c r="C23" s="679">
        <v>3</v>
      </c>
      <c r="D23" s="679">
        <f t="shared" si="3"/>
        <v>31112</v>
      </c>
      <c r="E23" s="680">
        <f>D23/$D$8</f>
        <v>0.014953041049250545</v>
      </c>
      <c r="F23" s="681">
        <v>28135</v>
      </c>
      <c r="G23" s="679"/>
      <c r="H23" s="679">
        <f>G23+F23</f>
        <v>28135</v>
      </c>
      <c r="I23" s="682">
        <f>(D23/H23-1)</f>
        <v>0.1058112671050293</v>
      </c>
      <c r="J23" s="681">
        <v>167344</v>
      </c>
      <c r="K23" s="679">
        <v>82</v>
      </c>
      <c r="L23" s="679">
        <f>K23+J23</f>
        <v>167426</v>
      </c>
      <c r="M23" s="682">
        <f>(L23/$L$8)</f>
        <v>0.012895943738666772</v>
      </c>
      <c r="N23" s="681">
        <v>141838</v>
      </c>
      <c r="O23" s="679">
        <v>45</v>
      </c>
      <c r="P23" s="679">
        <f>O23+N23</f>
        <v>141883</v>
      </c>
      <c r="Q23" s="683">
        <f>(L23/P23-1)</f>
        <v>0.180028615126548</v>
      </c>
    </row>
    <row r="24" spans="1:17" s="171" customFormat="1" ht="18" customHeight="1">
      <c r="A24" s="677" t="s">
        <v>241</v>
      </c>
      <c r="B24" s="678">
        <v>29673</v>
      </c>
      <c r="C24" s="679">
        <v>0</v>
      </c>
      <c r="D24" s="679">
        <f t="shared" si="3"/>
        <v>29673</v>
      </c>
      <c r="E24" s="680">
        <f>D24/$D$8</f>
        <v>0.014261429257341586</v>
      </c>
      <c r="F24" s="681">
        <v>27414</v>
      </c>
      <c r="G24" s="679">
        <v>10</v>
      </c>
      <c r="H24" s="679">
        <f>G24+F24</f>
        <v>27424</v>
      </c>
      <c r="I24" s="682">
        <f>(D24/H24-1)</f>
        <v>0.08200845974329063</v>
      </c>
      <c r="J24" s="681">
        <v>194545</v>
      </c>
      <c r="K24" s="679">
        <v>95</v>
      </c>
      <c r="L24" s="679">
        <f>K24+J24</f>
        <v>194640</v>
      </c>
      <c r="M24" s="682">
        <f>(L24/$L$8)</f>
        <v>0.014992094951167087</v>
      </c>
      <c r="N24" s="681">
        <v>180966</v>
      </c>
      <c r="O24" s="679">
        <v>112</v>
      </c>
      <c r="P24" s="679">
        <f>O24+N24</f>
        <v>181078</v>
      </c>
      <c r="Q24" s="683">
        <f>(L24/P24-1)</f>
        <v>0.07489590121384149</v>
      </c>
    </row>
    <row r="25" spans="1:17" s="171" customFormat="1" ht="18" customHeight="1">
      <c r="A25" s="677" t="s">
        <v>242</v>
      </c>
      <c r="B25" s="678">
        <v>28485</v>
      </c>
      <c r="C25" s="679">
        <v>12</v>
      </c>
      <c r="D25" s="679">
        <f t="shared" si="3"/>
        <v>28497</v>
      </c>
      <c r="E25" s="680">
        <f aca="true" t="shared" si="11" ref="E25:E38">D25/$D$8</f>
        <v>0.013696220454502854</v>
      </c>
      <c r="F25" s="681">
        <v>17796</v>
      </c>
      <c r="G25" s="679">
        <v>6857</v>
      </c>
      <c r="H25" s="679">
        <f t="shared" si="0"/>
        <v>24653</v>
      </c>
      <c r="I25" s="682">
        <f aca="true" t="shared" si="12" ref="I25:I38">(D25/H25-1)</f>
        <v>0.15592422828864638</v>
      </c>
      <c r="J25" s="681">
        <v>114450</v>
      </c>
      <c r="K25" s="679">
        <v>22532</v>
      </c>
      <c r="L25" s="679">
        <f t="shared" si="1"/>
        <v>136982</v>
      </c>
      <c r="M25" s="682">
        <f aca="true" t="shared" si="13" ref="M25:M38">(L25/$L$8)</f>
        <v>0.010551002623308518</v>
      </c>
      <c r="N25" s="681">
        <v>84135</v>
      </c>
      <c r="O25" s="679">
        <v>26866</v>
      </c>
      <c r="P25" s="679">
        <f t="shared" si="2"/>
        <v>111001</v>
      </c>
      <c r="Q25" s="683">
        <f aca="true" t="shared" si="14" ref="Q25:Q38">(L25/P25-1)</f>
        <v>0.2340609544058161</v>
      </c>
    </row>
    <row r="26" spans="1:17" s="171" customFormat="1" ht="18" customHeight="1">
      <c r="A26" s="677" t="s">
        <v>243</v>
      </c>
      <c r="B26" s="678">
        <v>27757</v>
      </c>
      <c r="C26" s="679">
        <v>0</v>
      </c>
      <c r="D26" s="679">
        <f t="shared" si="3"/>
        <v>27757</v>
      </c>
      <c r="E26" s="680">
        <f t="shared" si="11"/>
        <v>0.01334056185407712</v>
      </c>
      <c r="F26" s="681">
        <v>22798</v>
      </c>
      <c r="G26" s="679"/>
      <c r="H26" s="679">
        <f>G26+F26</f>
        <v>22798</v>
      </c>
      <c r="I26" s="682">
        <f t="shared" si="12"/>
        <v>0.21751908062110714</v>
      </c>
      <c r="J26" s="681">
        <v>161461</v>
      </c>
      <c r="K26" s="679">
        <v>923</v>
      </c>
      <c r="L26" s="679">
        <f>K26+J26</f>
        <v>162384</v>
      </c>
      <c r="M26" s="682">
        <f t="shared" si="13"/>
        <v>0.012507585011047657</v>
      </c>
      <c r="N26" s="681">
        <v>153898</v>
      </c>
      <c r="O26" s="679">
        <v>1695</v>
      </c>
      <c r="P26" s="679">
        <f>O26+N26</f>
        <v>155593</v>
      </c>
      <c r="Q26" s="683">
        <f t="shared" si="14"/>
        <v>0.043645922374399904</v>
      </c>
    </row>
    <row r="27" spans="1:17" s="171" customFormat="1" ht="18" customHeight="1">
      <c r="A27" s="677" t="s">
        <v>244</v>
      </c>
      <c r="B27" s="678">
        <v>23548</v>
      </c>
      <c r="C27" s="679">
        <v>0</v>
      </c>
      <c r="D27" s="679">
        <f t="shared" si="3"/>
        <v>23548</v>
      </c>
      <c r="E27" s="680">
        <f t="shared" si="11"/>
        <v>0.011317633409223189</v>
      </c>
      <c r="F27" s="681">
        <v>16169</v>
      </c>
      <c r="G27" s="679">
        <v>3150</v>
      </c>
      <c r="H27" s="679">
        <f>G27+F27</f>
        <v>19319</v>
      </c>
      <c r="I27" s="682">
        <f t="shared" si="12"/>
        <v>0.21890366996221333</v>
      </c>
      <c r="J27" s="681">
        <v>148114</v>
      </c>
      <c r="K27" s="679">
        <v>11532</v>
      </c>
      <c r="L27" s="679">
        <f>K27+J27</f>
        <v>159646</v>
      </c>
      <c r="M27" s="682">
        <f t="shared" si="13"/>
        <v>0.01229669127915136</v>
      </c>
      <c r="N27" s="681">
        <v>121778</v>
      </c>
      <c r="O27" s="679">
        <v>17065</v>
      </c>
      <c r="P27" s="679">
        <f>O27+N27</f>
        <v>138843</v>
      </c>
      <c r="Q27" s="683">
        <f t="shared" si="14"/>
        <v>0.14983110419682655</v>
      </c>
    </row>
    <row r="28" spans="1:17" s="171" customFormat="1" ht="18" customHeight="1">
      <c r="A28" s="677" t="s">
        <v>245</v>
      </c>
      <c r="B28" s="678">
        <v>22711</v>
      </c>
      <c r="C28" s="679">
        <v>0</v>
      </c>
      <c r="D28" s="679">
        <f t="shared" si="3"/>
        <v>22711</v>
      </c>
      <c r="E28" s="680">
        <f t="shared" si="11"/>
        <v>0.010915354694957866</v>
      </c>
      <c r="F28" s="681">
        <v>16295</v>
      </c>
      <c r="G28" s="679">
        <v>5</v>
      </c>
      <c r="H28" s="679">
        <f>G28+F28</f>
        <v>16300</v>
      </c>
      <c r="I28" s="682">
        <f t="shared" si="12"/>
        <v>0.3933128834355828</v>
      </c>
      <c r="J28" s="681">
        <v>130450</v>
      </c>
      <c r="K28" s="679">
        <v>199</v>
      </c>
      <c r="L28" s="679">
        <f>K28+J28</f>
        <v>130649</v>
      </c>
      <c r="M28" s="682">
        <f t="shared" si="13"/>
        <v>0.010063204959283954</v>
      </c>
      <c r="N28" s="681">
        <v>114417</v>
      </c>
      <c r="O28" s="679">
        <v>53</v>
      </c>
      <c r="P28" s="679">
        <f>O28+N28</f>
        <v>114470</v>
      </c>
      <c r="Q28" s="683">
        <f t="shared" si="14"/>
        <v>0.14133834192364803</v>
      </c>
    </row>
    <row r="29" spans="1:17" s="171" customFormat="1" ht="18" customHeight="1">
      <c r="A29" s="677" t="s">
        <v>246</v>
      </c>
      <c r="B29" s="678">
        <v>20346</v>
      </c>
      <c r="C29" s="679">
        <v>304</v>
      </c>
      <c r="D29" s="679">
        <f t="shared" si="3"/>
        <v>20650</v>
      </c>
      <c r="E29" s="680">
        <f t="shared" si="11"/>
        <v>0.00992479743079917</v>
      </c>
      <c r="F29" s="681">
        <v>18569</v>
      </c>
      <c r="G29" s="679">
        <v>520</v>
      </c>
      <c r="H29" s="679">
        <f t="shared" si="0"/>
        <v>19089</v>
      </c>
      <c r="I29" s="682">
        <f t="shared" si="12"/>
        <v>0.08177484415108172</v>
      </c>
      <c r="J29" s="681">
        <v>135270</v>
      </c>
      <c r="K29" s="679">
        <v>1599</v>
      </c>
      <c r="L29" s="679">
        <f t="shared" si="1"/>
        <v>136869</v>
      </c>
      <c r="M29" s="682">
        <f t="shared" si="13"/>
        <v>0.010542298827945376</v>
      </c>
      <c r="N29" s="681">
        <v>121447</v>
      </c>
      <c r="O29" s="679">
        <v>2630</v>
      </c>
      <c r="P29" s="679">
        <f t="shared" si="2"/>
        <v>124077</v>
      </c>
      <c r="Q29" s="683">
        <f t="shared" si="14"/>
        <v>0.10309727024347781</v>
      </c>
    </row>
    <row r="30" spans="1:17" s="171" customFormat="1" ht="18" customHeight="1">
      <c r="A30" s="677" t="s">
        <v>247</v>
      </c>
      <c r="B30" s="678">
        <v>19271</v>
      </c>
      <c r="C30" s="679">
        <v>363</v>
      </c>
      <c r="D30" s="679">
        <f t="shared" si="3"/>
        <v>19634</v>
      </c>
      <c r="E30" s="680">
        <f t="shared" si="11"/>
        <v>0.009436487784809244</v>
      </c>
      <c r="F30" s="681">
        <v>15625</v>
      </c>
      <c r="G30" s="679">
        <v>3246</v>
      </c>
      <c r="H30" s="679">
        <f>G30+F30</f>
        <v>18871</v>
      </c>
      <c r="I30" s="682">
        <f t="shared" si="12"/>
        <v>0.04043240951724858</v>
      </c>
      <c r="J30" s="681">
        <v>122133</v>
      </c>
      <c r="K30" s="679">
        <v>2820</v>
      </c>
      <c r="L30" s="679">
        <f>K30+J30</f>
        <v>124953</v>
      </c>
      <c r="M30" s="682">
        <f t="shared" si="13"/>
        <v>0.009624472053191436</v>
      </c>
      <c r="N30" s="681">
        <v>116074</v>
      </c>
      <c r="O30" s="679">
        <v>7487</v>
      </c>
      <c r="P30" s="679">
        <f>O30+N30</f>
        <v>123561</v>
      </c>
      <c r="Q30" s="683">
        <f t="shared" si="14"/>
        <v>0.011265690630538838</v>
      </c>
    </row>
    <row r="31" spans="1:17" s="171" customFormat="1" ht="18" customHeight="1">
      <c r="A31" s="677" t="s">
        <v>248</v>
      </c>
      <c r="B31" s="678">
        <v>18518</v>
      </c>
      <c r="C31" s="679">
        <v>303</v>
      </c>
      <c r="D31" s="679">
        <f t="shared" si="3"/>
        <v>18821</v>
      </c>
      <c r="E31" s="680">
        <f t="shared" si="11"/>
        <v>0.009045743944071243</v>
      </c>
      <c r="F31" s="681">
        <v>16250</v>
      </c>
      <c r="G31" s="679"/>
      <c r="H31" s="679">
        <f>G31+F31</f>
        <v>16250</v>
      </c>
      <c r="I31" s="682">
        <f t="shared" si="12"/>
        <v>0.15821538461538465</v>
      </c>
      <c r="J31" s="681">
        <v>110061</v>
      </c>
      <c r="K31" s="679">
        <v>715</v>
      </c>
      <c r="L31" s="679">
        <f>K31+J31</f>
        <v>110776</v>
      </c>
      <c r="M31" s="682">
        <f t="shared" si="13"/>
        <v>0.008532492346436936</v>
      </c>
      <c r="N31" s="681">
        <v>94614</v>
      </c>
      <c r="O31" s="679">
        <v>282</v>
      </c>
      <c r="P31" s="679">
        <f>O31+N31</f>
        <v>94896</v>
      </c>
      <c r="Q31" s="683">
        <f t="shared" si="14"/>
        <v>0.167341089192379</v>
      </c>
    </row>
    <row r="32" spans="1:17" s="171" customFormat="1" ht="18" customHeight="1">
      <c r="A32" s="677" t="s">
        <v>249</v>
      </c>
      <c r="B32" s="678">
        <v>17402</v>
      </c>
      <c r="C32" s="679">
        <v>65</v>
      </c>
      <c r="D32" s="679">
        <f t="shared" si="3"/>
        <v>17467</v>
      </c>
      <c r="E32" s="680">
        <f t="shared" si="11"/>
        <v>0.008394984829238212</v>
      </c>
      <c r="F32" s="681">
        <v>16106</v>
      </c>
      <c r="G32" s="679">
        <v>57</v>
      </c>
      <c r="H32" s="679">
        <f>G32+F32</f>
        <v>16163</v>
      </c>
      <c r="I32" s="682">
        <f t="shared" si="12"/>
        <v>0.08067809193837783</v>
      </c>
      <c r="J32" s="681">
        <v>112741</v>
      </c>
      <c r="K32" s="679">
        <v>557</v>
      </c>
      <c r="L32" s="679">
        <f>K32+J32</f>
        <v>113298</v>
      </c>
      <c r="M32" s="682">
        <f t="shared" si="13"/>
        <v>0.00872674873498422</v>
      </c>
      <c r="N32" s="681">
        <v>107345</v>
      </c>
      <c r="O32" s="679">
        <v>467</v>
      </c>
      <c r="P32" s="679">
        <f>O32+N32</f>
        <v>107812</v>
      </c>
      <c r="Q32" s="683">
        <f t="shared" si="14"/>
        <v>0.050884873668979314</v>
      </c>
    </row>
    <row r="33" spans="1:17" s="171" customFormat="1" ht="18" customHeight="1">
      <c r="A33" s="677" t="s">
        <v>250</v>
      </c>
      <c r="B33" s="678">
        <v>16640</v>
      </c>
      <c r="C33" s="679">
        <v>0</v>
      </c>
      <c r="D33" s="679">
        <f t="shared" si="3"/>
        <v>16640</v>
      </c>
      <c r="E33" s="680">
        <f t="shared" si="11"/>
        <v>0.007997512312275941</v>
      </c>
      <c r="F33" s="681">
        <v>14638</v>
      </c>
      <c r="G33" s="679"/>
      <c r="H33" s="679">
        <f>G33+F33</f>
        <v>14638</v>
      </c>
      <c r="I33" s="682">
        <f t="shared" si="12"/>
        <v>0.13676731793960917</v>
      </c>
      <c r="J33" s="681">
        <v>96586</v>
      </c>
      <c r="K33" s="679">
        <v>54</v>
      </c>
      <c r="L33" s="679">
        <f>K33+J33</f>
        <v>96640</v>
      </c>
      <c r="M33" s="682">
        <f t="shared" si="13"/>
        <v>0.00744367065392924</v>
      </c>
      <c r="N33" s="681">
        <v>83333</v>
      </c>
      <c r="O33" s="679">
        <v>29</v>
      </c>
      <c r="P33" s="679">
        <f>O33+N33</f>
        <v>83362</v>
      </c>
      <c r="Q33" s="683">
        <f t="shared" si="14"/>
        <v>0.15928120726470096</v>
      </c>
    </row>
    <row r="34" spans="1:17" s="171" customFormat="1" ht="18" customHeight="1">
      <c r="A34" s="677" t="s">
        <v>251</v>
      </c>
      <c r="B34" s="678">
        <v>14430</v>
      </c>
      <c r="C34" s="679">
        <v>0</v>
      </c>
      <c r="D34" s="679">
        <f t="shared" si="3"/>
        <v>14430</v>
      </c>
      <c r="E34" s="680">
        <f t="shared" si="11"/>
        <v>0.006935342708301793</v>
      </c>
      <c r="F34" s="681">
        <v>14870</v>
      </c>
      <c r="G34" s="679"/>
      <c r="H34" s="679">
        <f>G34+F34</f>
        <v>14870</v>
      </c>
      <c r="I34" s="682">
        <f t="shared" si="12"/>
        <v>-0.029589778076664408</v>
      </c>
      <c r="J34" s="681">
        <v>86502</v>
      </c>
      <c r="K34" s="679">
        <v>44</v>
      </c>
      <c r="L34" s="679">
        <f>K34+J34</f>
        <v>86546</v>
      </c>
      <c r="M34" s="682">
        <f t="shared" si="13"/>
        <v>0.006666182951313742</v>
      </c>
      <c r="N34" s="681">
        <v>80831</v>
      </c>
      <c r="O34" s="679">
        <v>58</v>
      </c>
      <c r="P34" s="679">
        <f>O34+N34</f>
        <v>80889</v>
      </c>
      <c r="Q34" s="683">
        <f t="shared" si="14"/>
        <v>0.06993534349540731</v>
      </c>
    </row>
    <row r="35" spans="1:17" s="171" customFormat="1" ht="18" customHeight="1">
      <c r="A35" s="677" t="s">
        <v>252</v>
      </c>
      <c r="B35" s="678">
        <v>13280</v>
      </c>
      <c r="C35" s="679">
        <v>323</v>
      </c>
      <c r="D35" s="679">
        <f t="shared" si="3"/>
        <v>13603</v>
      </c>
      <c r="E35" s="680">
        <f t="shared" si="11"/>
        <v>0.006537870191339521</v>
      </c>
      <c r="F35" s="681">
        <v>15499</v>
      </c>
      <c r="G35" s="679">
        <v>1539</v>
      </c>
      <c r="H35" s="679">
        <f t="shared" si="0"/>
        <v>17038</v>
      </c>
      <c r="I35" s="682">
        <f t="shared" si="12"/>
        <v>-0.20160816997300157</v>
      </c>
      <c r="J35" s="681">
        <v>86570</v>
      </c>
      <c r="K35" s="679">
        <v>3165</v>
      </c>
      <c r="L35" s="679">
        <f t="shared" si="1"/>
        <v>89735</v>
      </c>
      <c r="M35" s="682">
        <f t="shared" si="13"/>
        <v>0.006911814839924879</v>
      </c>
      <c r="N35" s="681">
        <v>104369</v>
      </c>
      <c r="O35" s="679">
        <v>2870</v>
      </c>
      <c r="P35" s="679">
        <f t="shared" si="2"/>
        <v>107239</v>
      </c>
      <c r="Q35" s="683">
        <f t="shared" si="14"/>
        <v>-0.16322420015106442</v>
      </c>
    </row>
    <row r="36" spans="1:17" s="171" customFormat="1" ht="18" customHeight="1">
      <c r="A36" s="677" t="s">
        <v>253</v>
      </c>
      <c r="B36" s="678">
        <v>12708</v>
      </c>
      <c r="C36" s="679">
        <v>15</v>
      </c>
      <c r="D36" s="679">
        <f t="shared" si="3"/>
        <v>12723</v>
      </c>
      <c r="E36" s="680">
        <f t="shared" si="11"/>
        <v>0.006114924828671081</v>
      </c>
      <c r="F36" s="681">
        <v>11010</v>
      </c>
      <c r="G36" s="679">
        <v>1614</v>
      </c>
      <c r="H36" s="679">
        <f t="shared" si="0"/>
        <v>12624</v>
      </c>
      <c r="I36" s="682">
        <f t="shared" si="12"/>
        <v>0.007842205323193907</v>
      </c>
      <c r="J36" s="681">
        <v>73748</v>
      </c>
      <c r="K36" s="679">
        <v>11973</v>
      </c>
      <c r="L36" s="679">
        <f t="shared" si="1"/>
        <v>85721</v>
      </c>
      <c r="M36" s="682">
        <f t="shared" si="13"/>
        <v>0.006602637542689035</v>
      </c>
      <c r="N36" s="681">
        <v>82315</v>
      </c>
      <c r="O36" s="679">
        <v>5782</v>
      </c>
      <c r="P36" s="679">
        <f t="shared" si="2"/>
        <v>88097</v>
      </c>
      <c r="Q36" s="683">
        <f t="shared" si="14"/>
        <v>-0.026970271405382662</v>
      </c>
    </row>
    <row r="37" spans="1:17" s="171" customFormat="1" ht="18" customHeight="1">
      <c r="A37" s="677" t="s">
        <v>254</v>
      </c>
      <c r="B37" s="678">
        <v>10790</v>
      </c>
      <c r="C37" s="679">
        <v>2</v>
      </c>
      <c r="D37" s="679">
        <f t="shared" si="3"/>
        <v>10792</v>
      </c>
      <c r="E37" s="680">
        <f t="shared" si="11"/>
        <v>0.00518684812945204</v>
      </c>
      <c r="F37" s="681">
        <v>8512</v>
      </c>
      <c r="G37" s="679">
        <v>7</v>
      </c>
      <c r="H37" s="679">
        <f t="shared" si="0"/>
        <v>8519</v>
      </c>
      <c r="I37" s="682">
        <f t="shared" si="12"/>
        <v>0.2668153539147786</v>
      </c>
      <c r="J37" s="681">
        <v>66644</v>
      </c>
      <c r="K37" s="679">
        <v>88</v>
      </c>
      <c r="L37" s="679">
        <f t="shared" si="1"/>
        <v>66732</v>
      </c>
      <c r="M37" s="682">
        <f t="shared" si="13"/>
        <v>0.005140014797992612</v>
      </c>
      <c r="N37" s="681">
        <v>52946</v>
      </c>
      <c r="O37" s="679">
        <v>41</v>
      </c>
      <c r="P37" s="679">
        <f t="shared" si="2"/>
        <v>52987</v>
      </c>
      <c r="Q37" s="683">
        <f t="shared" si="14"/>
        <v>0.25940324985373775</v>
      </c>
    </row>
    <row r="38" spans="1:17" s="171" customFormat="1" ht="18" customHeight="1">
      <c r="A38" s="677" t="s">
        <v>255</v>
      </c>
      <c r="B38" s="678">
        <v>10490</v>
      </c>
      <c r="C38" s="679">
        <v>39</v>
      </c>
      <c r="D38" s="679">
        <f t="shared" si="3"/>
        <v>10529</v>
      </c>
      <c r="E38" s="680">
        <f t="shared" si="11"/>
        <v>0.005060445140381814</v>
      </c>
      <c r="F38" s="681">
        <v>5982</v>
      </c>
      <c r="G38" s="679"/>
      <c r="H38" s="679">
        <f t="shared" si="0"/>
        <v>5982</v>
      </c>
      <c r="I38" s="682">
        <f t="shared" si="12"/>
        <v>0.7601136743564025</v>
      </c>
      <c r="J38" s="681">
        <v>53849</v>
      </c>
      <c r="K38" s="679">
        <v>59</v>
      </c>
      <c r="L38" s="679">
        <f t="shared" si="1"/>
        <v>53908</v>
      </c>
      <c r="M38" s="682">
        <f t="shared" si="13"/>
        <v>0.004152249561382631</v>
      </c>
      <c r="N38" s="681">
        <v>40526</v>
      </c>
      <c r="O38" s="679">
        <v>57</v>
      </c>
      <c r="P38" s="679">
        <f t="shared" si="2"/>
        <v>40583</v>
      </c>
      <c r="Q38" s="683">
        <f t="shared" si="14"/>
        <v>0.32833945248010243</v>
      </c>
    </row>
    <row r="39" spans="1:17" s="171" customFormat="1" ht="18" customHeight="1">
      <c r="A39" s="677" t="s">
        <v>256</v>
      </c>
      <c r="B39" s="678">
        <v>10068</v>
      </c>
      <c r="C39" s="679">
        <v>12</v>
      </c>
      <c r="D39" s="679">
        <f t="shared" si="3"/>
        <v>10080</v>
      </c>
      <c r="E39" s="680">
        <f aca="true" t="shared" si="15" ref="E39:E58">D39/$D$8</f>
        <v>0.004844646881474849</v>
      </c>
      <c r="F39" s="681">
        <v>10882</v>
      </c>
      <c r="G39" s="679"/>
      <c r="H39" s="679">
        <f t="shared" si="0"/>
        <v>10882</v>
      </c>
      <c r="I39" s="682">
        <f aca="true" t="shared" si="16" ref="I39:I58">(D39/H39-1)</f>
        <v>-0.07369968755743428</v>
      </c>
      <c r="J39" s="681">
        <v>70400</v>
      </c>
      <c r="K39" s="679">
        <v>73</v>
      </c>
      <c r="L39" s="679">
        <f t="shared" si="1"/>
        <v>70473</v>
      </c>
      <c r="M39" s="682">
        <f aca="true" t="shared" si="17" ref="M39:M58">(L39/$L$8)</f>
        <v>0.005428164341829008</v>
      </c>
      <c r="N39" s="681">
        <v>77812</v>
      </c>
      <c r="O39" s="679">
        <v>25</v>
      </c>
      <c r="P39" s="679">
        <f t="shared" si="2"/>
        <v>77837</v>
      </c>
      <c r="Q39" s="683">
        <f aca="true" t="shared" si="18" ref="Q39:Q58">(L39/P39-1)</f>
        <v>-0.09460796279404393</v>
      </c>
    </row>
    <row r="40" spans="1:17" s="171" customFormat="1" ht="18" customHeight="1">
      <c r="A40" s="677" t="s">
        <v>257</v>
      </c>
      <c r="B40" s="678">
        <v>9582</v>
      </c>
      <c r="C40" s="679">
        <v>58</v>
      </c>
      <c r="D40" s="679">
        <f t="shared" si="3"/>
        <v>9640</v>
      </c>
      <c r="E40" s="680">
        <f t="shared" si="15"/>
        <v>0.004633174200140629</v>
      </c>
      <c r="F40" s="681">
        <v>9436</v>
      </c>
      <c r="G40" s="679">
        <v>73</v>
      </c>
      <c r="H40" s="679">
        <f t="shared" si="0"/>
        <v>9509</v>
      </c>
      <c r="I40" s="682">
        <f t="shared" si="16"/>
        <v>0.013776422336733596</v>
      </c>
      <c r="J40" s="681">
        <v>68692</v>
      </c>
      <c r="K40" s="679">
        <v>390</v>
      </c>
      <c r="L40" s="679">
        <f t="shared" si="1"/>
        <v>69082</v>
      </c>
      <c r="M40" s="682">
        <f t="shared" si="17"/>
        <v>0.005321022931650867</v>
      </c>
      <c r="N40" s="681">
        <v>58827</v>
      </c>
      <c r="O40" s="679">
        <v>579</v>
      </c>
      <c r="P40" s="679">
        <f t="shared" si="2"/>
        <v>59406</v>
      </c>
      <c r="Q40" s="683">
        <f t="shared" si="18"/>
        <v>0.16287917045416278</v>
      </c>
    </row>
    <row r="41" spans="1:17" s="171" customFormat="1" ht="18" customHeight="1">
      <c r="A41" s="677" t="s">
        <v>258</v>
      </c>
      <c r="B41" s="678">
        <v>9438</v>
      </c>
      <c r="C41" s="679">
        <v>2</v>
      </c>
      <c r="D41" s="679">
        <f t="shared" si="3"/>
        <v>9440</v>
      </c>
      <c r="E41" s="680">
        <f t="shared" si="15"/>
        <v>0.00453705025407962</v>
      </c>
      <c r="F41" s="681">
        <v>7870</v>
      </c>
      <c r="G41" s="679">
        <v>10</v>
      </c>
      <c r="H41" s="679">
        <f t="shared" si="0"/>
        <v>7880</v>
      </c>
      <c r="I41" s="682">
        <f t="shared" si="16"/>
        <v>0.19796954314720816</v>
      </c>
      <c r="J41" s="681">
        <v>56611</v>
      </c>
      <c r="K41" s="679">
        <v>36</v>
      </c>
      <c r="L41" s="679">
        <f t="shared" si="1"/>
        <v>56647</v>
      </c>
      <c r="M41" s="682">
        <f t="shared" si="17"/>
        <v>0.0043632203180166565</v>
      </c>
      <c r="N41" s="681">
        <v>62137</v>
      </c>
      <c r="O41" s="679">
        <v>82</v>
      </c>
      <c r="P41" s="679">
        <f t="shared" si="2"/>
        <v>62219</v>
      </c>
      <c r="Q41" s="683">
        <f t="shared" si="18"/>
        <v>-0.08955463765087834</v>
      </c>
    </row>
    <row r="42" spans="1:17" s="171" customFormat="1" ht="18" customHeight="1">
      <c r="A42" s="677" t="s">
        <v>259</v>
      </c>
      <c r="B42" s="678">
        <v>9388</v>
      </c>
      <c r="C42" s="679">
        <v>2</v>
      </c>
      <c r="D42" s="679">
        <f t="shared" si="3"/>
        <v>9390</v>
      </c>
      <c r="E42" s="680">
        <f t="shared" si="15"/>
        <v>0.004513019267564368</v>
      </c>
      <c r="F42" s="681">
        <v>9248</v>
      </c>
      <c r="G42" s="679">
        <v>22</v>
      </c>
      <c r="H42" s="679">
        <f t="shared" si="0"/>
        <v>9270</v>
      </c>
      <c r="I42" s="682">
        <f t="shared" si="16"/>
        <v>0.012944983818770295</v>
      </c>
      <c r="J42" s="681">
        <v>60343</v>
      </c>
      <c r="K42" s="679">
        <v>6</v>
      </c>
      <c r="L42" s="679">
        <f t="shared" si="1"/>
        <v>60349</v>
      </c>
      <c r="M42" s="682">
        <f t="shared" si="17"/>
        <v>0.004648365897081702</v>
      </c>
      <c r="N42" s="681">
        <v>62826</v>
      </c>
      <c r="O42" s="679">
        <v>314</v>
      </c>
      <c r="P42" s="679">
        <f t="shared" si="2"/>
        <v>63140</v>
      </c>
      <c r="Q42" s="683">
        <f t="shared" si="18"/>
        <v>-0.04420335761799177</v>
      </c>
    </row>
    <row r="43" spans="1:17" s="171" customFormat="1" ht="18" customHeight="1">
      <c r="A43" s="677" t="s">
        <v>260</v>
      </c>
      <c r="B43" s="678">
        <v>9301</v>
      </c>
      <c r="C43" s="679">
        <v>19</v>
      </c>
      <c r="D43" s="679">
        <f t="shared" si="3"/>
        <v>9320</v>
      </c>
      <c r="E43" s="680">
        <f t="shared" si="15"/>
        <v>0.004479375886443015</v>
      </c>
      <c r="F43" s="681">
        <v>7398</v>
      </c>
      <c r="G43" s="679"/>
      <c r="H43" s="679">
        <f t="shared" si="0"/>
        <v>7398</v>
      </c>
      <c r="I43" s="682">
        <f t="shared" si="16"/>
        <v>0.2597999459313327</v>
      </c>
      <c r="J43" s="681">
        <v>51487</v>
      </c>
      <c r="K43" s="679">
        <v>442</v>
      </c>
      <c r="L43" s="679">
        <f t="shared" si="1"/>
        <v>51929</v>
      </c>
      <c r="M43" s="682">
        <f t="shared" si="17"/>
        <v>0.003999817605421062</v>
      </c>
      <c r="N43" s="681">
        <v>46716</v>
      </c>
      <c r="O43" s="679">
        <v>146</v>
      </c>
      <c r="P43" s="679">
        <f t="shared" si="2"/>
        <v>46862</v>
      </c>
      <c r="Q43" s="683">
        <f t="shared" si="18"/>
        <v>0.10812598694037812</v>
      </c>
    </row>
    <row r="44" spans="1:17" s="171" customFormat="1" ht="18" customHeight="1">
      <c r="A44" s="677" t="s">
        <v>261</v>
      </c>
      <c r="B44" s="678">
        <v>9244</v>
      </c>
      <c r="C44" s="679">
        <v>25</v>
      </c>
      <c r="D44" s="679">
        <f t="shared" si="3"/>
        <v>9269</v>
      </c>
      <c r="E44" s="680">
        <f t="shared" si="15"/>
        <v>0.0044548642801974575</v>
      </c>
      <c r="F44" s="681">
        <v>6781</v>
      </c>
      <c r="G44" s="679">
        <v>24</v>
      </c>
      <c r="H44" s="679">
        <f t="shared" si="0"/>
        <v>6805</v>
      </c>
      <c r="I44" s="682">
        <f t="shared" si="16"/>
        <v>0.36208670095518003</v>
      </c>
      <c r="J44" s="681">
        <v>47763</v>
      </c>
      <c r="K44" s="679">
        <v>131</v>
      </c>
      <c r="L44" s="679">
        <f t="shared" si="1"/>
        <v>47894</v>
      </c>
      <c r="M44" s="682">
        <f t="shared" si="17"/>
        <v>0.0036890227886929535</v>
      </c>
      <c r="N44" s="681">
        <v>40848</v>
      </c>
      <c r="O44" s="679">
        <v>146</v>
      </c>
      <c r="P44" s="679">
        <f t="shared" si="2"/>
        <v>40994</v>
      </c>
      <c r="Q44" s="683">
        <f t="shared" si="18"/>
        <v>0.1683173147289847</v>
      </c>
    </row>
    <row r="45" spans="1:17" s="171" customFormat="1" ht="18" customHeight="1">
      <c r="A45" s="677" t="s">
        <v>262</v>
      </c>
      <c r="B45" s="678">
        <v>8560</v>
      </c>
      <c r="C45" s="679">
        <v>4</v>
      </c>
      <c r="D45" s="679">
        <f t="shared" si="3"/>
        <v>8564</v>
      </c>
      <c r="E45" s="680">
        <f t="shared" si="15"/>
        <v>0.004116027370332401</v>
      </c>
      <c r="F45" s="681">
        <v>8721</v>
      </c>
      <c r="G45" s="679">
        <v>48</v>
      </c>
      <c r="H45" s="679">
        <f t="shared" si="0"/>
        <v>8769</v>
      </c>
      <c r="I45" s="682">
        <f t="shared" si="16"/>
        <v>-0.02337780818793478</v>
      </c>
      <c r="J45" s="681">
        <v>53404</v>
      </c>
      <c r="K45" s="679">
        <v>45</v>
      </c>
      <c r="L45" s="679">
        <f t="shared" si="1"/>
        <v>53449</v>
      </c>
      <c r="M45" s="682">
        <f t="shared" si="17"/>
        <v>0.0041168952067659765</v>
      </c>
      <c r="N45" s="681">
        <v>56382</v>
      </c>
      <c r="O45" s="679">
        <v>266</v>
      </c>
      <c r="P45" s="679">
        <f t="shared" si="2"/>
        <v>56648</v>
      </c>
      <c r="Q45" s="683">
        <f t="shared" si="18"/>
        <v>-0.05647154356729278</v>
      </c>
    </row>
    <row r="46" spans="1:17" s="171" customFormat="1" ht="18" customHeight="1">
      <c r="A46" s="677" t="s">
        <v>263</v>
      </c>
      <c r="B46" s="678">
        <v>7070</v>
      </c>
      <c r="C46" s="679">
        <v>0</v>
      </c>
      <c r="D46" s="679">
        <f t="shared" si="3"/>
        <v>7070</v>
      </c>
      <c r="E46" s="680">
        <f t="shared" si="15"/>
        <v>0.0033979814932566647</v>
      </c>
      <c r="F46" s="681">
        <v>6288</v>
      </c>
      <c r="G46" s="679">
        <v>72</v>
      </c>
      <c r="H46" s="679">
        <f t="shared" si="0"/>
        <v>6360</v>
      </c>
      <c r="I46" s="682">
        <f t="shared" si="16"/>
        <v>0.1116352201257862</v>
      </c>
      <c r="J46" s="681">
        <v>42733</v>
      </c>
      <c r="K46" s="679">
        <v>61</v>
      </c>
      <c r="L46" s="679">
        <f t="shared" si="1"/>
        <v>42794</v>
      </c>
      <c r="M46" s="682">
        <f t="shared" si="17"/>
        <v>0.0032961966262856778</v>
      </c>
      <c r="N46" s="681">
        <v>39541</v>
      </c>
      <c r="O46" s="679">
        <v>192</v>
      </c>
      <c r="P46" s="679">
        <f t="shared" si="2"/>
        <v>39733</v>
      </c>
      <c r="Q46" s="683">
        <f t="shared" si="18"/>
        <v>0.07703923690634995</v>
      </c>
    </row>
    <row r="47" spans="1:17" s="171" customFormat="1" ht="18" customHeight="1">
      <c r="A47" s="677" t="s">
        <v>264</v>
      </c>
      <c r="B47" s="678">
        <v>6781</v>
      </c>
      <c r="C47" s="679">
        <v>21</v>
      </c>
      <c r="D47" s="679">
        <f t="shared" si="3"/>
        <v>6802</v>
      </c>
      <c r="E47" s="680">
        <f t="shared" si="15"/>
        <v>0.003269175405534913</v>
      </c>
      <c r="F47" s="681">
        <v>7399</v>
      </c>
      <c r="G47" s="679">
        <v>19</v>
      </c>
      <c r="H47" s="679">
        <f t="shared" si="0"/>
        <v>7418</v>
      </c>
      <c r="I47" s="682">
        <f t="shared" si="16"/>
        <v>-0.0830412510110542</v>
      </c>
      <c r="J47" s="681">
        <v>45249</v>
      </c>
      <c r="K47" s="679">
        <v>109</v>
      </c>
      <c r="L47" s="679">
        <f t="shared" si="1"/>
        <v>45358</v>
      </c>
      <c r="M47" s="682">
        <f t="shared" si="17"/>
        <v>0.0034936880538174926</v>
      </c>
      <c r="N47" s="681">
        <v>47138</v>
      </c>
      <c r="O47" s="679">
        <v>42</v>
      </c>
      <c r="P47" s="679">
        <f t="shared" si="2"/>
        <v>47180</v>
      </c>
      <c r="Q47" s="683">
        <f t="shared" si="18"/>
        <v>-0.03861805849936417</v>
      </c>
    </row>
    <row r="48" spans="1:17" s="171" customFormat="1" ht="18" customHeight="1">
      <c r="A48" s="677" t="s">
        <v>265</v>
      </c>
      <c r="B48" s="678">
        <v>6651</v>
      </c>
      <c r="C48" s="679">
        <v>25</v>
      </c>
      <c r="D48" s="679">
        <f t="shared" si="3"/>
        <v>6676</v>
      </c>
      <c r="E48" s="680">
        <f t="shared" si="15"/>
        <v>0.0032086173195164775</v>
      </c>
      <c r="F48" s="681">
        <v>6505</v>
      </c>
      <c r="G48" s="679">
        <v>74</v>
      </c>
      <c r="H48" s="679">
        <f t="shared" si="0"/>
        <v>6579</v>
      </c>
      <c r="I48" s="682">
        <f t="shared" si="16"/>
        <v>0.014743882048943613</v>
      </c>
      <c r="J48" s="681">
        <v>53779</v>
      </c>
      <c r="K48" s="679">
        <v>165</v>
      </c>
      <c r="L48" s="679">
        <f t="shared" si="1"/>
        <v>53944</v>
      </c>
      <c r="M48" s="682">
        <f t="shared" si="17"/>
        <v>0.0041550224519408</v>
      </c>
      <c r="N48" s="681">
        <v>42966</v>
      </c>
      <c r="O48" s="679">
        <v>279</v>
      </c>
      <c r="P48" s="679">
        <f t="shared" si="2"/>
        <v>43245</v>
      </c>
      <c r="Q48" s="683">
        <f t="shared" si="18"/>
        <v>0.24740432419932934</v>
      </c>
    </row>
    <row r="49" spans="1:17" s="171" customFormat="1" ht="18" customHeight="1">
      <c r="A49" s="677" t="s">
        <v>266</v>
      </c>
      <c r="B49" s="678">
        <v>6032</v>
      </c>
      <c r="C49" s="679">
        <v>236</v>
      </c>
      <c r="D49" s="679">
        <f t="shared" si="3"/>
        <v>6268</v>
      </c>
      <c r="E49" s="680">
        <f t="shared" si="15"/>
        <v>0.003012524469552019</v>
      </c>
      <c r="F49" s="681">
        <v>6589</v>
      </c>
      <c r="G49" s="679">
        <v>358</v>
      </c>
      <c r="H49" s="679">
        <f t="shared" si="0"/>
        <v>6947</v>
      </c>
      <c r="I49" s="682">
        <f t="shared" si="16"/>
        <v>-0.097740031668346</v>
      </c>
      <c r="J49" s="681">
        <v>38803</v>
      </c>
      <c r="K49" s="679">
        <v>2133</v>
      </c>
      <c r="L49" s="679">
        <f t="shared" si="1"/>
        <v>40936</v>
      </c>
      <c r="M49" s="682">
        <f t="shared" si="17"/>
        <v>0.003153084663589066</v>
      </c>
      <c r="N49" s="681">
        <v>27638</v>
      </c>
      <c r="O49" s="679">
        <v>2963</v>
      </c>
      <c r="P49" s="679">
        <f t="shared" si="2"/>
        <v>30601</v>
      </c>
      <c r="Q49" s="683">
        <f t="shared" si="18"/>
        <v>0.3377340609783994</v>
      </c>
    </row>
    <row r="50" spans="1:17" s="171" customFormat="1" ht="18" customHeight="1">
      <c r="A50" s="677" t="s">
        <v>267</v>
      </c>
      <c r="B50" s="678">
        <v>5981</v>
      </c>
      <c r="C50" s="679">
        <v>15</v>
      </c>
      <c r="D50" s="679">
        <f t="shared" si="3"/>
        <v>5996</v>
      </c>
      <c r="E50" s="680">
        <f t="shared" si="15"/>
        <v>0.002881795902909047</v>
      </c>
      <c r="F50" s="681">
        <v>4984</v>
      </c>
      <c r="G50" s="679"/>
      <c r="H50" s="679">
        <f t="shared" si="0"/>
        <v>4984</v>
      </c>
      <c r="I50" s="682">
        <f t="shared" si="16"/>
        <v>0.2030497592295346</v>
      </c>
      <c r="J50" s="681">
        <v>37823</v>
      </c>
      <c r="K50" s="679">
        <v>77</v>
      </c>
      <c r="L50" s="679">
        <f t="shared" si="1"/>
        <v>37900</v>
      </c>
      <c r="M50" s="682">
        <f t="shared" si="17"/>
        <v>0.002919237559850147</v>
      </c>
      <c r="N50" s="681">
        <v>32450</v>
      </c>
      <c r="O50" s="679">
        <v>53</v>
      </c>
      <c r="P50" s="679">
        <f t="shared" si="2"/>
        <v>32503</v>
      </c>
      <c r="Q50" s="683">
        <f t="shared" si="18"/>
        <v>0.16604621111897355</v>
      </c>
    </row>
    <row r="51" spans="1:17" s="171" customFormat="1" ht="18" customHeight="1">
      <c r="A51" s="677" t="s">
        <v>268</v>
      </c>
      <c r="B51" s="678">
        <v>5843</v>
      </c>
      <c r="C51" s="679">
        <v>91</v>
      </c>
      <c r="D51" s="679">
        <f t="shared" si="3"/>
        <v>5934</v>
      </c>
      <c r="E51" s="680">
        <f t="shared" si="15"/>
        <v>0.0028519974796301344</v>
      </c>
      <c r="F51" s="681">
        <v>3961</v>
      </c>
      <c r="G51" s="679">
        <v>34</v>
      </c>
      <c r="H51" s="679">
        <f t="shared" si="0"/>
        <v>3995</v>
      </c>
      <c r="I51" s="682">
        <f t="shared" si="16"/>
        <v>0.4853566958698372</v>
      </c>
      <c r="J51" s="681">
        <v>40426</v>
      </c>
      <c r="K51" s="679">
        <v>447</v>
      </c>
      <c r="L51" s="679">
        <f t="shared" si="1"/>
        <v>40873</v>
      </c>
      <c r="M51" s="682">
        <f t="shared" si="17"/>
        <v>0.0031482321051122704</v>
      </c>
      <c r="N51" s="681">
        <v>23342</v>
      </c>
      <c r="O51" s="679">
        <v>337</v>
      </c>
      <c r="P51" s="679">
        <f t="shared" si="2"/>
        <v>23679</v>
      </c>
      <c r="Q51" s="683">
        <f t="shared" si="18"/>
        <v>0.7261286371890705</v>
      </c>
    </row>
    <row r="52" spans="1:17" s="171" customFormat="1" ht="18" customHeight="1">
      <c r="A52" s="677" t="s">
        <v>269</v>
      </c>
      <c r="B52" s="678">
        <v>5726</v>
      </c>
      <c r="C52" s="679">
        <v>42</v>
      </c>
      <c r="D52" s="679">
        <f t="shared" si="3"/>
        <v>5768</v>
      </c>
      <c r="E52" s="680">
        <f t="shared" si="15"/>
        <v>0.002772214604399497</v>
      </c>
      <c r="F52" s="681">
        <v>5781</v>
      </c>
      <c r="G52" s="679">
        <v>31</v>
      </c>
      <c r="H52" s="679">
        <f t="shared" si="0"/>
        <v>5812</v>
      </c>
      <c r="I52" s="682">
        <f t="shared" si="16"/>
        <v>-0.007570543702684063</v>
      </c>
      <c r="J52" s="681">
        <v>37839</v>
      </c>
      <c r="K52" s="679">
        <v>559</v>
      </c>
      <c r="L52" s="679">
        <f t="shared" si="1"/>
        <v>38398</v>
      </c>
      <c r="M52" s="682">
        <f t="shared" si="17"/>
        <v>0.0029575958792381514</v>
      </c>
      <c r="N52" s="681">
        <v>39750</v>
      </c>
      <c r="O52" s="679">
        <v>295</v>
      </c>
      <c r="P52" s="679">
        <f t="shared" si="2"/>
        <v>40045</v>
      </c>
      <c r="Q52" s="683">
        <f t="shared" si="18"/>
        <v>-0.04112873017854912</v>
      </c>
    </row>
    <row r="53" spans="1:17" s="171" customFormat="1" ht="18" customHeight="1">
      <c r="A53" s="677" t="s">
        <v>270</v>
      </c>
      <c r="B53" s="678">
        <v>3776</v>
      </c>
      <c r="C53" s="679">
        <v>12</v>
      </c>
      <c r="D53" s="679">
        <f t="shared" si="3"/>
        <v>3788</v>
      </c>
      <c r="E53" s="680">
        <f t="shared" si="15"/>
        <v>0.0018205875383955088</v>
      </c>
      <c r="F53" s="681">
        <v>3711</v>
      </c>
      <c r="G53" s="679">
        <v>22</v>
      </c>
      <c r="H53" s="679">
        <f t="shared" si="0"/>
        <v>3733</v>
      </c>
      <c r="I53" s="682">
        <f t="shared" si="16"/>
        <v>0.014733458344495132</v>
      </c>
      <c r="J53" s="681">
        <v>24526</v>
      </c>
      <c r="K53" s="679">
        <v>66</v>
      </c>
      <c r="L53" s="679">
        <f t="shared" si="1"/>
        <v>24592</v>
      </c>
      <c r="M53" s="682">
        <f t="shared" si="17"/>
        <v>0.0018941923501803381</v>
      </c>
      <c r="N53" s="681">
        <v>23233</v>
      </c>
      <c r="O53" s="679">
        <v>251</v>
      </c>
      <c r="P53" s="679">
        <f t="shared" si="2"/>
        <v>23484</v>
      </c>
      <c r="Q53" s="683">
        <f t="shared" si="18"/>
        <v>0.04718105944472839</v>
      </c>
    </row>
    <row r="54" spans="1:17" s="171" customFormat="1" ht="18" customHeight="1">
      <c r="A54" s="677" t="s">
        <v>271</v>
      </c>
      <c r="B54" s="678">
        <v>3611</v>
      </c>
      <c r="C54" s="679">
        <v>55</v>
      </c>
      <c r="D54" s="679">
        <f t="shared" si="3"/>
        <v>3666</v>
      </c>
      <c r="E54" s="680">
        <f t="shared" si="15"/>
        <v>0.0017619519312982934</v>
      </c>
      <c r="F54" s="681">
        <v>2517</v>
      </c>
      <c r="G54" s="679">
        <v>4</v>
      </c>
      <c r="H54" s="679">
        <f t="shared" si="0"/>
        <v>2521</v>
      </c>
      <c r="I54" s="682">
        <f t="shared" si="16"/>
        <v>0.45418484728282427</v>
      </c>
      <c r="J54" s="681">
        <v>20686</v>
      </c>
      <c r="K54" s="679">
        <v>97</v>
      </c>
      <c r="L54" s="679">
        <f t="shared" si="1"/>
        <v>20783</v>
      </c>
      <c r="M54" s="682">
        <f t="shared" si="17"/>
        <v>0.001600805124178512</v>
      </c>
      <c r="N54" s="681">
        <v>20634</v>
      </c>
      <c r="O54" s="679">
        <v>122</v>
      </c>
      <c r="P54" s="679">
        <f t="shared" si="2"/>
        <v>20756</v>
      </c>
      <c r="Q54" s="683">
        <f t="shared" si="18"/>
        <v>0.001300828676045418</v>
      </c>
    </row>
    <row r="55" spans="1:17" s="171" customFormat="1" ht="18" customHeight="1">
      <c r="A55" s="677" t="s">
        <v>272</v>
      </c>
      <c r="B55" s="678">
        <v>3488</v>
      </c>
      <c r="C55" s="679">
        <v>4</v>
      </c>
      <c r="D55" s="679">
        <f t="shared" si="3"/>
        <v>3492</v>
      </c>
      <c r="E55" s="680">
        <f t="shared" si="15"/>
        <v>0.0016783240982252154</v>
      </c>
      <c r="F55" s="681">
        <v>2218</v>
      </c>
      <c r="G55" s="679">
        <v>3845</v>
      </c>
      <c r="H55" s="679">
        <f t="shared" si="0"/>
        <v>6063</v>
      </c>
      <c r="I55" s="682">
        <f t="shared" si="16"/>
        <v>-0.4240475012370114</v>
      </c>
      <c r="J55" s="681">
        <v>19718</v>
      </c>
      <c r="K55" s="679">
        <v>14563</v>
      </c>
      <c r="L55" s="679">
        <f t="shared" si="1"/>
        <v>34281</v>
      </c>
      <c r="M55" s="682">
        <f t="shared" si="17"/>
        <v>0.0026404850340164348</v>
      </c>
      <c r="N55" s="681">
        <v>15476</v>
      </c>
      <c r="O55" s="679">
        <v>19800</v>
      </c>
      <c r="P55" s="679">
        <f t="shared" si="2"/>
        <v>35276</v>
      </c>
      <c r="Q55" s="683">
        <f t="shared" si="18"/>
        <v>-0.0282061458215217</v>
      </c>
    </row>
    <row r="56" spans="1:17" s="171" customFormat="1" ht="18" customHeight="1">
      <c r="A56" s="677" t="s">
        <v>273</v>
      </c>
      <c r="B56" s="678">
        <v>2885</v>
      </c>
      <c r="C56" s="679">
        <v>9</v>
      </c>
      <c r="D56" s="679">
        <f t="shared" si="3"/>
        <v>2894</v>
      </c>
      <c r="E56" s="680">
        <f t="shared" si="15"/>
        <v>0.0013909134995027988</v>
      </c>
      <c r="F56" s="681">
        <v>3295</v>
      </c>
      <c r="G56" s="679">
        <v>5687</v>
      </c>
      <c r="H56" s="679">
        <f t="shared" si="0"/>
        <v>8982</v>
      </c>
      <c r="I56" s="682">
        <f t="shared" si="16"/>
        <v>-0.6778000445335115</v>
      </c>
      <c r="J56" s="681">
        <v>17435</v>
      </c>
      <c r="K56" s="679">
        <v>15179</v>
      </c>
      <c r="L56" s="679">
        <f t="shared" si="1"/>
        <v>32614</v>
      </c>
      <c r="M56" s="682">
        <f t="shared" si="17"/>
        <v>0.0025120847962256648</v>
      </c>
      <c r="N56" s="681">
        <v>17926</v>
      </c>
      <c r="O56" s="679">
        <v>27432</v>
      </c>
      <c r="P56" s="679">
        <f t="shared" si="2"/>
        <v>45358</v>
      </c>
      <c r="Q56" s="683">
        <f t="shared" si="18"/>
        <v>-0.28096476916971647</v>
      </c>
    </row>
    <row r="57" spans="1:17" s="171" customFormat="1" ht="18" customHeight="1">
      <c r="A57" s="677" t="s">
        <v>274</v>
      </c>
      <c r="B57" s="678">
        <v>2644</v>
      </c>
      <c r="C57" s="679">
        <v>34</v>
      </c>
      <c r="D57" s="679">
        <f t="shared" si="3"/>
        <v>2678</v>
      </c>
      <c r="E57" s="680">
        <f t="shared" si="15"/>
        <v>0.0012870996377569092</v>
      </c>
      <c r="F57" s="681">
        <v>2023</v>
      </c>
      <c r="G57" s="679"/>
      <c r="H57" s="679">
        <f t="shared" si="0"/>
        <v>2023</v>
      </c>
      <c r="I57" s="682">
        <f t="shared" si="16"/>
        <v>0.32377656945130995</v>
      </c>
      <c r="J57" s="681">
        <v>15895</v>
      </c>
      <c r="K57" s="679">
        <v>528</v>
      </c>
      <c r="L57" s="679">
        <f t="shared" si="1"/>
        <v>16423</v>
      </c>
      <c r="M57" s="682">
        <f t="shared" si="17"/>
        <v>0.0012649772676891547</v>
      </c>
      <c r="N57" s="681">
        <v>9088</v>
      </c>
      <c r="O57" s="679">
        <v>193</v>
      </c>
      <c r="P57" s="679">
        <f t="shared" si="2"/>
        <v>9281</v>
      </c>
      <c r="Q57" s="683">
        <f t="shared" si="18"/>
        <v>0.7695291455662105</v>
      </c>
    </row>
    <row r="58" spans="1:17" s="171" customFormat="1" ht="18" customHeight="1">
      <c r="A58" s="684" t="s">
        <v>275</v>
      </c>
      <c r="B58" s="685">
        <v>189976</v>
      </c>
      <c r="C58" s="686">
        <v>34793</v>
      </c>
      <c r="D58" s="686">
        <f t="shared" si="3"/>
        <v>224769</v>
      </c>
      <c r="E58" s="687">
        <f t="shared" si="15"/>
        <v>0.10802841616093456</v>
      </c>
      <c r="F58" s="688">
        <v>178030</v>
      </c>
      <c r="G58" s="686">
        <v>40457</v>
      </c>
      <c r="H58" s="686">
        <f t="shared" si="0"/>
        <v>218487</v>
      </c>
      <c r="I58" s="689">
        <f t="shared" si="16"/>
        <v>0.028752282744511026</v>
      </c>
      <c r="J58" s="688">
        <v>1192366</v>
      </c>
      <c r="K58" s="686">
        <v>225949</v>
      </c>
      <c r="L58" s="686">
        <f t="shared" si="1"/>
        <v>1418315</v>
      </c>
      <c r="M58" s="689">
        <f t="shared" si="17"/>
        <v>0.10924534088915201</v>
      </c>
      <c r="N58" s="688">
        <v>1112418</v>
      </c>
      <c r="O58" s="686">
        <v>280697</v>
      </c>
      <c r="P58" s="686">
        <f t="shared" si="2"/>
        <v>1393115</v>
      </c>
      <c r="Q58" s="690">
        <f t="shared" si="18"/>
        <v>0.01808895891581086</v>
      </c>
    </row>
    <row r="59" ht="14.25">
      <c r="A59" s="116" t="s">
        <v>49</v>
      </c>
    </row>
    <row r="60" ht="14.25" customHeight="1">
      <c r="A60" s="89" t="s">
        <v>48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59:Q65536 I59:I65536 I3 Q3">
    <cfRule type="cellIs" priority="2" dxfId="107" operator="lessThan" stopIfTrue="1">
      <formula>0</formula>
    </cfRule>
  </conditionalFormatting>
  <conditionalFormatting sqref="Q8:Q58 I8:I58">
    <cfRule type="cellIs" priority="3" dxfId="107" operator="lessThan" stopIfTrue="1">
      <formula>0</formula>
    </cfRule>
    <cfRule type="cellIs" priority="4" dxfId="109" operator="greaterThanOrEqual" stopIfTrue="1">
      <formula>0</formula>
    </cfRule>
  </conditionalFormatting>
  <conditionalFormatting sqref="I5 Q5">
    <cfRule type="cellIs" priority="1" dxfId="107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Julio 2015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2015-09-04T20:28:31Z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AEVVZYF6TF2M-634-633</vt:lpwstr>
  </property>
  <property fmtid="{D5CDD505-2E9C-101B-9397-08002B2CF9AE}" pid="3" name="_dlc_DocIdItemGuid">
    <vt:lpwstr>4e06dc08-6d3d-4c97-aa2c-0f079a3f98e1</vt:lpwstr>
  </property>
  <property fmtid="{D5CDD505-2E9C-101B-9397-08002B2CF9AE}" pid="4" name="_dlc_DocIdUrl">
    <vt:lpwstr>http://www.aerocivil.gov.co/AAeronautica/Estadisticas/TAereo/EOperacionales/BolPubAnte/_layouts/DocIdRedir.aspx?ID=AEVVZYF6TF2M-634-633, AEVVZYF6TF2M-634-633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148.000000000000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2015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